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101" lockStructure="1"/>
  <bookViews>
    <workbookView xWindow="240" yWindow="105" windowWidth="10770" windowHeight="6090"/>
  </bookViews>
  <sheets>
    <sheet name="説明" sheetId="7" r:id="rId1"/>
    <sheet name="サーベイランスレポート" sheetId="14" r:id="rId2"/>
    <sheet name="記入例" sheetId="15" r:id="rId3"/>
    <sheet name="活動分類説明" sheetId="5" r:id="rId4"/>
    <sheet name="DB取込" sheetId="10" state="hidden" r:id="rId5"/>
  </sheets>
  <externalReferences>
    <externalReference r:id="rId6"/>
  </externalReferences>
  <definedNames>
    <definedName name="Ａ" localSheetId="1">[1]申込画面!#REF!</definedName>
    <definedName name="Ａ">[1]申込画面!#REF!</definedName>
    <definedName name="_xlnm.Print_Area" localSheetId="1">サーベイランスレポート!$A$1:$J$61</definedName>
    <definedName name="_xlnm.Print_Area" localSheetId="3">活動分類説明!$A$1:$G$45</definedName>
    <definedName name="_xlnm.Print_Area" localSheetId="0">説明!$A$1:$J$42</definedName>
    <definedName name="再交付画面" localSheetId="1">[1]申込画面!#REF!</definedName>
    <definedName name="再交付画面">[1]申込画面!#REF!</definedName>
    <definedName name="資格区分" localSheetId="1">[1]申込画面!#REF!</definedName>
    <definedName name="資格区分">#REF!</definedName>
    <definedName name="場所" localSheetId="1">[1]申込画面!$A$1:$I$1</definedName>
    <definedName name="場所">説明!$H$22:$P$22</definedName>
    <definedName name="場所0" localSheetId="1">#REF!</definedName>
    <definedName name="場所0">説明!$J$18:$J$24</definedName>
    <definedName name="場所1" localSheetId="1">#REF!</definedName>
    <definedName name="場所1">説明!$K$18:$K$24</definedName>
    <definedName name="場所2" localSheetId="1">#REF!</definedName>
    <definedName name="場所2">説明!$L$18:$L$24</definedName>
    <definedName name="場所3" localSheetId="1">#REF!</definedName>
    <definedName name="場所3">説明!$M$18:$M$24</definedName>
    <definedName name="場所4" localSheetId="1">#REF!</definedName>
    <definedName name="場所4">説明!$N$18:$N$23</definedName>
    <definedName name="場所5" localSheetId="1">#REF!</definedName>
    <definedName name="場所5">説明!$O$18:$O$23</definedName>
    <definedName name="場所6" localSheetId="1">#REF!</definedName>
    <definedName name="場所6">説明!$P$18:$P$23</definedName>
    <definedName name="場所7" localSheetId="1">#REF!</definedName>
    <definedName name="場所7">説明!$Q$18</definedName>
    <definedName name="場所8" localSheetId="1">#REF!</definedName>
    <definedName name="場所8">説明!$R$18</definedName>
  </definedNames>
  <calcPr calcId="145621"/>
</workbook>
</file>

<file path=xl/calcChain.xml><?xml version="1.0" encoding="utf-8"?>
<calcChain xmlns="http://schemas.openxmlformats.org/spreadsheetml/2006/main">
  <c r="B56" i="15" l="1"/>
  <c r="B54" i="15"/>
  <c r="B56" i="14"/>
  <c r="B54" i="14"/>
  <c r="B18" i="15" l="1"/>
  <c r="B7" i="15"/>
  <c r="B6" i="15"/>
  <c r="E14" i="15"/>
  <c r="E13" i="15"/>
  <c r="E12" i="15"/>
  <c r="E11" i="15"/>
  <c r="E10" i="15"/>
  <c r="B32" i="7"/>
  <c r="B30" i="7"/>
  <c r="B28" i="7"/>
  <c r="B3" i="7"/>
  <c r="I1" i="14"/>
  <c r="B18" i="14" s="1"/>
  <c r="B26" i="7"/>
  <c r="B25" i="7"/>
  <c r="A24" i="7"/>
  <c r="B6" i="14" l="1"/>
  <c r="B7" i="14"/>
  <c r="I49" i="15" l="1"/>
  <c r="I49" i="14"/>
  <c r="I51" i="15" l="1"/>
  <c r="I50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B15" i="15"/>
  <c r="N14" i="15"/>
  <c r="M14" i="15"/>
  <c r="M25" i="15" s="1"/>
  <c r="M13" i="15"/>
  <c r="M12" i="15"/>
  <c r="M11" i="15"/>
  <c r="M10" i="15"/>
  <c r="I52" i="15" l="1"/>
  <c r="M26" i="15"/>
  <c r="M14" i="14"/>
  <c r="M13" i="14"/>
  <c r="M12" i="14"/>
  <c r="M11" i="14"/>
  <c r="N14" i="14"/>
  <c r="M10" i="14"/>
  <c r="B15" i="14"/>
  <c r="I24" i="14"/>
  <c r="L53" i="15" l="1"/>
  <c r="I53" i="15"/>
  <c r="C3" i="10" l="1"/>
  <c r="C2" i="10"/>
  <c r="C8" i="10"/>
  <c r="C7" i="10"/>
  <c r="M25" i="14"/>
  <c r="C6" i="10"/>
  <c r="C5" i="10" l="1"/>
  <c r="M26" i="14"/>
  <c r="C4" i="10"/>
  <c r="I51" i="14" l="1"/>
  <c r="I50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52" i="14" l="1"/>
  <c r="I53" i="14" s="1"/>
  <c r="L53" i="14" l="1"/>
  <c r="C26" i="10" s="1"/>
</calcChain>
</file>

<file path=xl/sharedStrings.xml><?xml version="1.0" encoding="utf-8"?>
<sst xmlns="http://schemas.openxmlformats.org/spreadsheetml/2006/main" count="463" uniqueCount="251">
  <si>
    <t>委員会活動</t>
    <rPh sb="0" eb="3">
      <t>イインカイ</t>
    </rPh>
    <rPh sb="3" eb="5">
      <t>カツドウ</t>
    </rPh>
    <phoneticPr fontId="2"/>
  </si>
  <si>
    <t>分野</t>
    <rPh sb="0" eb="2">
      <t>ブンヤ</t>
    </rPh>
    <phoneticPr fontId="2"/>
  </si>
  <si>
    <t>番号</t>
    <rPh sb="0" eb="2">
      <t>バンゴウ</t>
    </rPh>
    <phoneticPr fontId="2"/>
  </si>
  <si>
    <t>国内会議出席</t>
    <rPh sb="0" eb="2">
      <t>コクナイ</t>
    </rPh>
    <rPh sb="2" eb="4">
      <t>カイギ</t>
    </rPh>
    <rPh sb="4" eb="6">
      <t>シュッセキ</t>
    </rPh>
    <phoneticPr fontId="2"/>
  </si>
  <si>
    <t>国際会議出席</t>
    <rPh sb="0" eb="2">
      <t>コクサイ</t>
    </rPh>
    <rPh sb="2" eb="4">
      <t>カイギ</t>
    </rPh>
    <rPh sb="4" eb="6">
      <t>シュッセキ</t>
    </rPh>
    <phoneticPr fontId="2"/>
  </si>
  <si>
    <t>国内会議発表</t>
    <rPh sb="0" eb="2">
      <t>コクナイ</t>
    </rPh>
    <rPh sb="2" eb="4">
      <t>カイギ</t>
    </rPh>
    <rPh sb="4" eb="6">
      <t>ハッピョウ</t>
    </rPh>
    <phoneticPr fontId="2"/>
  </si>
  <si>
    <t>国際会議発表</t>
    <rPh sb="0" eb="2">
      <t>コクサイ</t>
    </rPh>
    <rPh sb="2" eb="4">
      <t>カイギ</t>
    </rPh>
    <rPh sb="4" eb="6">
      <t>ハッピョウ</t>
    </rPh>
    <phoneticPr fontId="2"/>
  </si>
  <si>
    <t>評価点</t>
    <rPh sb="0" eb="2">
      <t>ヒョウカ</t>
    </rPh>
    <rPh sb="2" eb="3">
      <t>テン</t>
    </rPh>
    <phoneticPr fontId="2"/>
  </si>
  <si>
    <t>部分リスクアセスメント</t>
    <rPh sb="0" eb="2">
      <t>ブブン</t>
    </rPh>
    <phoneticPr fontId="2"/>
  </si>
  <si>
    <t>全体リスクアセスメント</t>
    <rPh sb="0" eb="2">
      <t>ゼンタイ</t>
    </rPh>
    <phoneticPr fontId="2"/>
  </si>
  <si>
    <t>製品(安全）設計開発</t>
    <rPh sb="0" eb="2">
      <t>セイヒン</t>
    </rPh>
    <rPh sb="3" eb="5">
      <t>アンゼン</t>
    </rPh>
    <rPh sb="6" eb="8">
      <t>セッケイ</t>
    </rPh>
    <rPh sb="8" eb="10">
      <t>カイハツ</t>
    </rPh>
    <phoneticPr fontId="2"/>
  </si>
  <si>
    <t>生産(安全）システム開発</t>
    <rPh sb="0" eb="2">
      <t>セイサン</t>
    </rPh>
    <rPh sb="3" eb="5">
      <t>アンゼン</t>
    </rPh>
    <rPh sb="10" eb="12">
      <t>カイハツ</t>
    </rPh>
    <phoneticPr fontId="2"/>
  </si>
  <si>
    <t>セーフガードシステム開発</t>
    <rPh sb="10" eb="12">
      <t>カイハツ</t>
    </rPh>
    <phoneticPr fontId="2"/>
  </si>
  <si>
    <t>部分安全レポート作成</t>
    <rPh sb="0" eb="2">
      <t>ブブン</t>
    </rPh>
    <rPh sb="2" eb="4">
      <t>アンゼン</t>
    </rPh>
    <rPh sb="8" eb="10">
      <t>サクセイ</t>
    </rPh>
    <phoneticPr fontId="2"/>
  </si>
  <si>
    <t>全体安全レポート作成</t>
    <rPh sb="0" eb="2">
      <t>ゼンタイ</t>
    </rPh>
    <rPh sb="2" eb="4">
      <t>アンゼン</t>
    </rPh>
    <rPh sb="8" eb="10">
      <t>サクセイ</t>
    </rPh>
    <phoneticPr fontId="2"/>
  </si>
  <si>
    <t>安全クレーム対応</t>
    <rPh sb="0" eb="2">
      <t>アンゼン</t>
    </rPh>
    <rPh sb="6" eb="8">
      <t>タイオウ</t>
    </rPh>
    <phoneticPr fontId="2"/>
  </si>
  <si>
    <t>合　計　点　数</t>
    <rPh sb="0" eb="1">
      <t>ゴウ</t>
    </rPh>
    <rPh sb="2" eb="3">
      <t>ケイ</t>
    </rPh>
    <rPh sb="4" eb="5">
      <t>テン</t>
    </rPh>
    <rPh sb="6" eb="7">
      <t>カズ</t>
    </rPh>
    <phoneticPr fontId="2"/>
  </si>
  <si>
    <t>　保管期間　</t>
    <rPh sb="1" eb="3">
      <t>ホカン</t>
    </rPh>
    <rPh sb="3" eb="5">
      <t>キカン</t>
    </rPh>
    <phoneticPr fontId="2"/>
  </si>
  <si>
    <t>　セーフティアセッサ認証委員会宛　</t>
    <rPh sb="10" eb="12">
      <t>ニンショウ</t>
    </rPh>
    <rPh sb="12" eb="15">
      <t>イインカイ</t>
    </rPh>
    <rPh sb="15" eb="16">
      <t>アテ</t>
    </rPh>
    <phoneticPr fontId="2"/>
  </si>
  <si>
    <t>設計開発
・改善</t>
    <rPh sb="0" eb="2">
      <t>セッケイ</t>
    </rPh>
    <rPh sb="2" eb="4">
      <t>カイハツ</t>
    </rPh>
    <rPh sb="6" eb="8">
      <t>カイゼン</t>
    </rPh>
    <phoneticPr fontId="2"/>
  </si>
  <si>
    <t>安全関連マニュアル作成</t>
    <rPh sb="0" eb="2">
      <t>アンゼン</t>
    </rPh>
    <rPh sb="2" eb="4">
      <t>カンレン</t>
    </rPh>
    <rPh sb="9" eb="11">
      <t>サクセイ</t>
    </rPh>
    <phoneticPr fontId="2"/>
  </si>
  <si>
    <t>リスク
アセスメント</t>
    <phoneticPr fontId="2"/>
  </si>
  <si>
    <t>情報・業界
活動</t>
    <rPh sb="0" eb="2">
      <t>ジョウホウ</t>
    </rPh>
    <rPh sb="3" eb="5">
      <t>ギョウカイ</t>
    </rPh>
    <rPh sb="6" eb="8">
      <t>カツドウ</t>
    </rPh>
    <phoneticPr fontId="2"/>
  </si>
  <si>
    <t>広報・導入支援活動</t>
    <rPh sb="0" eb="2">
      <t>コウホウ</t>
    </rPh>
    <rPh sb="3" eb="5">
      <t>ドウニュウ</t>
    </rPh>
    <rPh sb="5" eb="7">
      <t>シエン</t>
    </rPh>
    <rPh sb="7" eb="9">
      <t>カツドウ</t>
    </rPh>
    <phoneticPr fontId="2"/>
  </si>
  <si>
    <t>安全関連広報</t>
    <rPh sb="0" eb="2">
      <t>アンゼン</t>
    </rPh>
    <rPh sb="2" eb="4">
      <t>カンレン</t>
    </rPh>
    <rPh sb="4" eb="6">
      <t>コウホウ</t>
    </rPh>
    <phoneticPr fontId="2"/>
  </si>
  <si>
    <t>安全製品・システム導入</t>
    <rPh sb="0" eb="2">
      <t>アンゼン</t>
    </rPh>
    <rPh sb="2" eb="4">
      <t>セイヒン</t>
    </rPh>
    <rPh sb="9" eb="11">
      <t>ドウニュウ</t>
    </rPh>
    <phoneticPr fontId="2"/>
  </si>
  <si>
    <t>安全制度導入</t>
    <rPh sb="0" eb="2">
      <t>アンゼン</t>
    </rPh>
    <rPh sb="2" eb="4">
      <t>セイド</t>
    </rPh>
    <rPh sb="4" eb="6">
      <t>ドウニュウ</t>
    </rPh>
    <phoneticPr fontId="2"/>
  </si>
  <si>
    <t>主な対象</t>
    <rPh sb="0" eb="1">
      <t>オモ</t>
    </rPh>
    <rPh sb="2" eb="4">
      <t>タイショウ</t>
    </rPh>
    <phoneticPr fontId="2"/>
  </si>
  <si>
    <t>設計開発</t>
    <rPh sb="0" eb="2">
      <t>セッケイ</t>
    </rPh>
    <rPh sb="2" eb="4">
      <t>カイハツ</t>
    </rPh>
    <phoneticPr fontId="2"/>
  </si>
  <si>
    <t>生産</t>
    <rPh sb="0" eb="2">
      <t>セイサン</t>
    </rPh>
    <phoneticPr fontId="2"/>
  </si>
  <si>
    <t>生産、安全管理</t>
    <rPh sb="0" eb="2">
      <t>セイサン</t>
    </rPh>
    <rPh sb="3" eb="5">
      <t>アンゼン</t>
    </rPh>
    <rPh sb="5" eb="7">
      <t>カンリ</t>
    </rPh>
    <phoneticPr fontId="2"/>
  </si>
  <si>
    <t>設計開発、品証</t>
    <rPh sb="0" eb="2">
      <t>セッケイ</t>
    </rPh>
    <rPh sb="2" eb="4">
      <t>カイハツ</t>
    </rPh>
    <rPh sb="5" eb="6">
      <t>ヒン</t>
    </rPh>
    <rPh sb="6" eb="7">
      <t>ショウ</t>
    </rPh>
    <phoneticPr fontId="2"/>
  </si>
  <si>
    <t>全員</t>
    <rPh sb="0" eb="2">
      <t>ゼンイン</t>
    </rPh>
    <phoneticPr fontId="2"/>
  </si>
  <si>
    <t>広報、営業</t>
    <rPh sb="0" eb="2">
      <t>コウホウ</t>
    </rPh>
    <rPh sb="3" eb="5">
      <t>エイギョウ</t>
    </rPh>
    <phoneticPr fontId="2"/>
  </si>
  <si>
    <t>施工、購買</t>
    <rPh sb="0" eb="2">
      <t>セコウ</t>
    </rPh>
    <rPh sb="3" eb="5">
      <t>コウバイ</t>
    </rPh>
    <phoneticPr fontId="2"/>
  </si>
  <si>
    <t>安全技術論文、記事の執筆</t>
    <rPh sb="0" eb="2">
      <t>アンゼン</t>
    </rPh>
    <rPh sb="2" eb="4">
      <t>ギジュツ</t>
    </rPh>
    <rPh sb="4" eb="6">
      <t>ロンブン</t>
    </rPh>
    <rPh sb="7" eb="9">
      <t>キジ</t>
    </rPh>
    <rPh sb="10" eb="12">
      <t>シッピツ</t>
    </rPh>
    <phoneticPr fontId="2"/>
  </si>
  <si>
    <t>営業</t>
    <rPh sb="0" eb="2">
      <t>エイギョウ</t>
    </rPh>
    <phoneticPr fontId="2"/>
  </si>
  <si>
    <t>　　　　</t>
    <phoneticPr fontId="2"/>
  </si>
  <si>
    <t>安全製品提案</t>
    <rPh sb="0" eb="2">
      <t>アンゼン</t>
    </rPh>
    <rPh sb="2" eb="4">
      <t>セイヒン</t>
    </rPh>
    <rPh sb="4" eb="6">
      <t>テイアン</t>
    </rPh>
    <phoneticPr fontId="2"/>
  </si>
  <si>
    <t>安全システム提案</t>
    <rPh sb="0" eb="2">
      <t>アンゼン</t>
    </rPh>
    <rPh sb="6" eb="8">
      <t>テイアン</t>
    </rPh>
    <phoneticPr fontId="2"/>
  </si>
  <si>
    <t>確認者</t>
    <phoneticPr fontId="2"/>
  </si>
  <si>
    <t>認証番号</t>
    <rPh sb="0" eb="2">
      <t>ニンショウ</t>
    </rPh>
    <rPh sb="2" eb="4">
      <t>バンゴウ</t>
    </rPh>
    <phoneticPr fontId="2"/>
  </si>
  <si>
    <t>広報・導入
支援活動</t>
    <rPh sb="0" eb="2">
      <t>コウホウ</t>
    </rPh>
    <rPh sb="3" eb="5">
      <t>ドウニュウ</t>
    </rPh>
    <rPh sb="6" eb="8">
      <t>シエン</t>
    </rPh>
    <rPh sb="8" eb="10">
      <t>カツドウ</t>
    </rPh>
    <phoneticPr fontId="2"/>
  </si>
  <si>
    <t>安全製品提案</t>
    <rPh sb="4" eb="6">
      <t>テイアン</t>
    </rPh>
    <phoneticPr fontId="2"/>
  </si>
  <si>
    <t>システム提案</t>
    <rPh sb="4" eb="6">
      <t>テイアン</t>
    </rPh>
    <phoneticPr fontId="2"/>
  </si>
  <si>
    <t>安全管理
コンサルタント</t>
    <phoneticPr fontId="2"/>
  </si>
  <si>
    <t>点/件</t>
    <rPh sb="0" eb="1">
      <t>テン</t>
    </rPh>
    <phoneticPr fontId="2"/>
  </si>
  <si>
    <t>点数
(自動計算)</t>
    <rPh sb="0" eb="2">
      <t>テンスウ</t>
    </rPh>
    <rPh sb="4" eb="6">
      <t>ジドウ</t>
    </rPh>
    <rPh sb="6" eb="8">
      <t>ケイサン</t>
    </rPh>
    <phoneticPr fontId="2"/>
  </si>
  <si>
    <t>活動</t>
    <rPh sb="0" eb="2">
      <t>カツドウ</t>
    </rPh>
    <phoneticPr fontId="2"/>
  </si>
  <si>
    <t>単品機械、安全コンポーネント等、安全に配慮した自社製品の設計開発</t>
    <rPh sb="0" eb="2">
      <t>タンピン</t>
    </rPh>
    <rPh sb="2" eb="4">
      <t>キカイ</t>
    </rPh>
    <rPh sb="5" eb="7">
      <t>アンゼン</t>
    </rPh>
    <rPh sb="14" eb="15">
      <t>トウ</t>
    </rPh>
    <rPh sb="16" eb="18">
      <t>アンゼン</t>
    </rPh>
    <rPh sb="19" eb="21">
      <t>ハイリョ</t>
    </rPh>
    <rPh sb="23" eb="25">
      <t>ジシャ</t>
    </rPh>
    <rPh sb="25" eb="27">
      <t>セイヒン</t>
    </rPh>
    <rPh sb="28" eb="30">
      <t>セッケイ</t>
    </rPh>
    <rPh sb="30" eb="32">
      <t>カイハツ</t>
    </rPh>
    <phoneticPr fontId="2"/>
  </si>
  <si>
    <t>ライン、生産システム等、安全に配慮した自社内外のシステム開発</t>
    <rPh sb="4" eb="6">
      <t>セイサン</t>
    </rPh>
    <rPh sb="10" eb="11">
      <t>トウ</t>
    </rPh>
    <rPh sb="12" eb="14">
      <t>アンゼン</t>
    </rPh>
    <rPh sb="15" eb="17">
      <t>ハイリョ</t>
    </rPh>
    <rPh sb="19" eb="21">
      <t>ジシャ</t>
    </rPh>
    <rPh sb="21" eb="23">
      <t>ナイガイ</t>
    </rPh>
    <rPh sb="28" eb="30">
      <t>カイハツ</t>
    </rPh>
    <phoneticPr fontId="2"/>
  </si>
  <si>
    <t>製品の取扱説明書、現場の作業マニュアル等、安全に使用するための手引書の作成</t>
    <rPh sb="0" eb="2">
      <t>セイヒン</t>
    </rPh>
    <rPh sb="3" eb="5">
      <t>トリアツカイ</t>
    </rPh>
    <rPh sb="5" eb="8">
      <t>セツメイショ</t>
    </rPh>
    <rPh sb="9" eb="11">
      <t>ゲンバ</t>
    </rPh>
    <rPh sb="12" eb="14">
      <t>サギョウ</t>
    </rPh>
    <rPh sb="19" eb="20">
      <t>トウ</t>
    </rPh>
    <rPh sb="21" eb="23">
      <t>アンゼン</t>
    </rPh>
    <rPh sb="24" eb="26">
      <t>シヨウ</t>
    </rPh>
    <rPh sb="31" eb="34">
      <t>テビキショ</t>
    </rPh>
    <rPh sb="35" eb="37">
      <t>サクセイ</t>
    </rPh>
    <phoneticPr fontId="2"/>
  </si>
  <si>
    <t>自社製品や生産システムに関する、安全関連のクレーム対応</t>
    <rPh sb="0" eb="2">
      <t>ジシャ</t>
    </rPh>
    <rPh sb="2" eb="4">
      <t>セイヒン</t>
    </rPh>
    <rPh sb="5" eb="7">
      <t>セイサン</t>
    </rPh>
    <rPh sb="12" eb="13">
      <t>カン</t>
    </rPh>
    <rPh sb="16" eb="18">
      <t>アンゼン</t>
    </rPh>
    <rPh sb="18" eb="20">
      <t>カンレン</t>
    </rPh>
    <rPh sb="25" eb="27">
      <t>タイオウ</t>
    </rPh>
    <phoneticPr fontId="2"/>
  </si>
  <si>
    <t>生産システムの一部、単品機械に関するリスクアセスメントの実施</t>
    <rPh sb="0" eb="2">
      <t>セイサン</t>
    </rPh>
    <rPh sb="7" eb="9">
      <t>イチブ</t>
    </rPh>
    <rPh sb="10" eb="12">
      <t>タンピン</t>
    </rPh>
    <rPh sb="12" eb="14">
      <t>キカイ</t>
    </rPh>
    <rPh sb="15" eb="16">
      <t>カン</t>
    </rPh>
    <rPh sb="28" eb="30">
      <t>ジッシ</t>
    </rPh>
    <phoneticPr fontId="2"/>
  </si>
  <si>
    <t>生産システムの一部に関する、リスクアセスメントシートを含む安全関連資料の作成</t>
    <rPh sb="0" eb="2">
      <t>セイサン</t>
    </rPh>
    <rPh sb="7" eb="9">
      <t>イチブ</t>
    </rPh>
    <rPh sb="10" eb="11">
      <t>カン</t>
    </rPh>
    <rPh sb="27" eb="28">
      <t>フク</t>
    </rPh>
    <rPh sb="29" eb="31">
      <t>アンゼン</t>
    </rPh>
    <rPh sb="31" eb="33">
      <t>カンレン</t>
    </rPh>
    <rPh sb="33" eb="35">
      <t>シリョウ</t>
    </rPh>
    <rPh sb="36" eb="38">
      <t>サクセイ</t>
    </rPh>
    <phoneticPr fontId="2"/>
  </si>
  <si>
    <t>生産システム全体に関する、リスクアセスメントの実施</t>
    <rPh sb="0" eb="2">
      <t>セイサン</t>
    </rPh>
    <rPh sb="6" eb="8">
      <t>ゼンタイ</t>
    </rPh>
    <rPh sb="9" eb="10">
      <t>カン</t>
    </rPh>
    <rPh sb="23" eb="25">
      <t>ジッシ</t>
    </rPh>
    <phoneticPr fontId="2"/>
  </si>
  <si>
    <t>生産システム全体に関する、リスクアセスメントシートを含む安全関連資料の作成</t>
    <rPh sb="0" eb="2">
      <t>セイサン</t>
    </rPh>
    <rPh sb="6" eb="8">
      <t>ゼンタイ</t>
    </rPh>
    <rPh sb="9" eb="10">
      <t>カン</t>
    </rPh>
    <rPh sb="26" eb="27">
      <t>フク</t>
    </rPh>
    <rPh sb="28" eb="30">
      <t>アンゼン</t>
    </rPh>
    <rPh sb="30" eb="32">
      <t>カンレン</t>
    </rPh>
    <rPh sb="32" eb="34">
      <t>シリョウ</t>
    </rPh>
    <rPh sb="35" eb="37">
      <t>サクセイ</t>
    </rPh>
    <phoneticPr fontId="2"/>
  </si>
  <si>
    <t>国内の標準化委員会等への参加</t>
    <rPh sb="0" eb="2">
      <t>コクナイ</t>
    </rPh>
    <rPh sb="3" eb="6">
      <t>ヒョウジュンカ</t>
    </rPh>
    <rPh sb="6" eb="9">
      <t>イインカイ</t>
    </rPh>
    <rPh sb="9" eb="10">
      <t>トウ</t>
    </rPh>
    <rPh sb="12" eb="14">
      <t>サンカ</t>
    </rPh>
    <phoneticPr fontId="2"/>
  </si>
  <si>
    <t>国内の標準化委員会等での提案</t>
    <rPh sb="0" eb="2">
      <t>コクナイ</t>
    </rPh>
    <rPh sb="3" eb="6">
      <t>ヒョウジュンカ</t>
    </rPh>
    <rPh sb="6" eb="9">
      <t>イインカイ</t>
    </rPh>
    <rPh sb="9" eb="10">
      <t>トウ</t>
    </rPh>
    <rPh sb="12" eb="14">
      <t>テイアン</t>
    </rPh>
    <phoneticPr fontId="2"/>
  </si>
  <si>
    <t>国外の標準化委員会等への参加</t>
    <rPh sb="0" eb="1">
      <t>クニ</t>
    </rPh>
    <rPh sb="1" eb="2">
      <t>ソト</t>
    </rPh>
    <rPh sb="3" eb="6">
      <t>ヒョウジュンカ</t>
    </rPh>
    <rPh sb="6" eb="9">
      <t>イインカイ</t>
    </rPh>
    <rPh sb="9" eb="10">
      <t>トウ</t>
    </rPh>
    <rPh sb="12" eb="14">
      <t>サンカ</t>
    </rPh>
    <phoneticPr fontId="2"/>
  </si>
  <si>
    <t>国外の標準化委員会等での提案</t>
    <rPh sb="0" eb="1">
      <t>クニ</t>
    </rPh>
    <rPh sb="1" eb="2">
      <t>ソト</t>
    </rPh>
    <rPh sb="3" eb="6">
      <t>ヒョウジュンカ</t>
    </rPh>
    <rPh sb="6" eb="9">
      <t>イインカイ</t>
    </rPh>
    <rPh sb="9" eb="10">
      <t>トウ</t>
    </rPh>
    <rPh sb="12" eb="14">
      <t>テイアン</t>
    </rPh>
    <phoneticPr fontId="2"/>
  </si>
  <si>
    <t>工業会、研究会等の安全関連の活動への参加</t>
    <rPh sb="0" eb="3">
      <t>コウギョウカイ</t>
    </rPh>
    <rPh sb="4" eb="8">
      <t>ケンキュウカイトウ</t>
    </rPh>
    <rPh sb="9" eb="11">
      <t>アンゼン</t>
    </rPh>
    <rPh sb="11" eb="13">
      <t>カンレン</t>
    </rPh>
    <rPh sb="14" eb="16">
      <t>カツドウ</t>
    </rPh>
    <rPh sb="18" eb="20">
      <t>サンカ</t>
    </rPh>
    <phoneticPr fontId="2"/>
  </si>
  <si>
    <t>顧客への安全関連の製品の提案</t>
    <rPh sb="0" eb="2">
      <t>コキャク</t>
    </rPh>
    <rPh sb="4" eb="6">
      <t>アンゼン</t>
    </rPh>
    <rPh sb="6" eb="8">
      <t>カンレン</t>
    </rPh>
    <rPh sb="9" eb="11">
      <t>セイヒン</t>
    </rPh>
    <rPh sb="12" eb="14">
      <t>テイアン</t>
    </rPh>
    <phoneticPr fontId="2"/>
  </si>
  <si>
    <t>顧客へのシステムソリューションの提案</t>
    <rPh sb="0" eb="2">
      <t>コキャク</t>
    </rPh>
    <rPh sb="16" eb="18">
      <t>テイアン</t>
    </rPh>
    <phoneticPr fontId="2"/>
  </si>
  <si>
    <t>リスクアセスメントの実施スキームや発注機械へのリスクアセスメント義務化等、
安全に関する仕組みの構築</t>
    <rPh sb="10" eb="12">
      <t>ジッシ</t>
    </rPh>
    <rPh sb="17" eb="19">
      <t>ハッチュウ</t>
    </rPh>
    <rPh sb="19" eb="21">
      <t>キカイ</t>
    </rPh>
    <rPh sb="32" eb="35">
      <t>ギムカ</t>
    </rPh>
    <rPh sb="35" eb="36">
      <t>トウ</t>
    </rPh>
    <rPh sb="38" eb="40">
      <t>アンゼン</t>
    </rPh>
    <rPh sb="41" eb="42">
      <t>カン</t>
    </rPh>
    <rPh sb="44" eb="46">
      <t>シク</t>
    </rPh>
    <rPh sb="48" eb="50">
      <t>コウチク</t>
    </rPh>
    <phoneticPr fontId="2"/>
  </si>
  <si>
    <t>安全関連の製品、法規、規格等の広報資料の作成</t>
    <rPh sb="0" eb="2">
      <t>アンゼン</t>
    </rPh>
    <rPh sb="2" eb="4">
      <t>カンレン</t>
    </rPh>
    <rPh sb="5" eb="7">
      <t>セイヒン</t>
    </rPh>
    <rPh sb="8" eb="10">
      <t>ホウキ</t>
    </rPh>
    <rPh sb="11" eb="13">
      <t>キカク</t>
    </rPh>
    <rPh sb="13" eb="14">
      <t>トウ</t>
    </rPh>
    <rPh sb="15" eb="17">
      <t>コウホウ</t>
    </rPh>
    <rPh sb="17" eb="19">
      <t>シリョウ</t>
    </rPh>
    <rPh sb="20" eb="22">
      <t>サクセイ</t>
    </rPh>
    <phoneticPr fontId="2"/>
  </si>
  <si>
    <t>安全に配慮したシステムの受け入れ、設置</t>
    <rPh sb="0" eb="2">
      <t>アンゼン</t>
    </rPh>
    <rPh sb="3" eb="5">
      <t>ハイリョ</t>
    </rPh>
    <rPh sb="12" eb="13">
      <t>ウ</t>
    </rPh>
    <rPh sb="14" eb="15">
      <t>イ</t>
    </rPh>
    <rPh sb="17" eb="19">
      <t>セッチ</t>
    </rPh>
    <phoneticPr fontId="2"/>
  </si>
  <si>
    <t>既存設備の安全性の改善</t>
    <rPh sb="0" eb="2">
      <t>キゾン</t>
    </rPh>
    <rPh sb="2" eb="4">
      <t>セツビ</t>
    </rPh>
    <rPh sb="5" eb="7">
      <t>アンゼン</t>
    </rPh>
    <rPh sb="7" eb="8">
      <t>セイ</t>
    </rPh>
    <rPh sb="9" eb="11">
      <t>カイゼン</t>
    </rPh>
    <phoneticPr fontId="2"/>
  </si>
  <si>
    <t>活動分類</t>
    <rPh sb="0" eb="2">
      <t>カツドウ</t>
    </rPh>
    <rPh sb="2" eb="4">
      <t>ブンルイ</t>
    </rPh>
    <phoneticPr fontId="2"/>
  </si>
  <si>
    <t>説明</t>
    <rPh sb="0" eb="2">
      <t>セツメイ</t>
    </rPh>
    <phoneticPr fontId="2"/>
  </si>
  <si>
    <t>　年間基準点数　　サブアセッサ：5点以上　　アセッサ：10点以上　　リードアセッサ：15点以上</t>
    <rPh sb="1" eb="3">
      <t>ネンカン</t>
    </rPh>
    <rPh sb="3" eb="5">
      <t>キジュン</t>
    </rPh>
    <rPh sb="5" eb="6">
      <t>テン</t>
    </rPh>
    <rPh sb="6" eb="7">
      <t>スウ</t>
    </rPh>
    <rPh sb="17" eb="20">
      <t>テンイジョウ</t>
    </rPh>
    <rPh sb="29" eb="32">
      <t>テンイジョウ</t>
    </rPh>
    <rPh sb="44" eb="47">
      <t>テンイジョウ</t>
    </rPh>
    <phoneticPr fontId="2"/>
  </si>
  <si>
    <t>既存設備へのガード追加</t>
    <rPh sb="0" eb="2">
      <t>キゾン</t>
    </rPh>
    <rPh sb="2" eb="4">
      <t>セツビ</t>
    </rPh>
    <rPh sb="9" eb="11">
      <t>ツイカ</t>
    </rPh>
    <phoneticPr fontId="2"/>
  </si>
  <si>
    <t>安全に配慮した新規生産ラインの開発</t>
    <rPh sb="0" eb="2">
      <t>アンゼン</t>
    </rPh>
    <rPh sb="3" eb="5">
      <t>ハイリョ</t>
    </rPh>
    <rPh sb="7" eb="9">
      <t>シンキ</t>
    </rPh>
    <rPh sb="9" eb="11">
      <t>セイサン</t>
    </rPh>
    <rPh sb="15" eb="17">
      <t>カイハツ</t>
    </rPh>
    <phoneticPr fontId="2"/>
  </si>
  <si>
    <t>新型安全装置の設計</t>
    <rPh sb="0" eb="2">
      <t>シンガタ</t>
    </rPh>
    <rPh sb="2" eb="4">
      <t>アンゼン</t>
    </rPh>
    <rPh sb="4" eb="6">
      <t>ソウチ</t>
    </rPh>
    <rPh sb="7" eb="9">
      <t>セッケイ</t>
    </rPh>
    <phoneticPr fontId="2"/>
  </si>
  <si>
    <t>機械設備の安全マニュアル作成</t>
    <rPh sb="0" eb="2">
      <t>キカイ</t>
    </rPh>
    <rPh sb="2" eb="4">
      <t>セツビ</t>
    </rPh>
    <rPh sb="5" eb="7">
      <t>アンゼン</t>
    </rPh>
    <rPh sb="12" eb="14">
      <t>サクセイ</t>
    </rPh>
    <phoneticPr fontId="2"/>
  </si>
  <si>
    <t>新規設備全体のリスクアセスメント実施</t>
    <rPh sb="0" eb="2">
      <t>シンキ</t>
    </rPh>
    <rPh sb="2" eb="4">
      <t>セツビ</t>
    </rPh>
    <rPh sb="4" eb="6">
      <t>ゼンタイ</t>
    </rPh>
    <rPh sb="16" eb="18">
      <t>ジッシ</t>
    </rPh>
    <phoneticPr fontId="2"/>
  </si>
  <si>
    <t>新規設備全体の妥当性確認レポートの作成</t>
    <rPh sb="0" eb="2">
      <t>シンキ</t>
    </rPh>
    <rPh sb="2" eb="4">
      <t>セツビ</t>
    </rPh>
    <rPh sb="4" eb="6">
      <t>ゼンタイ</t>
    </rPh>
    <rPh sb="7" eb="10">
      <t>ダトウセイ</t>
    </rPh>
    <rPh sb="10" eb="12">
      <t>カクニン</t>
    </rPh>
    <rPh sb="17" eb="19">
      <t>サクセイ</t>
    </rPh>
    <phoneticPr fontId="2"/>
  </si>
  <si>
    <t>報告年度</t>
    <rPh sb="0" eb="2">
      <t>ホウコク</t>
    </rPh>
    <rPh sb="2" eb="4">
      <t>ネンド</t>
    </rPh>
    <phoneticPr fontId="3"/>
  </si>
  <si>
    <t>生年月日</t>
    <rPh sb="0" eb="2">
      <t>セイネン</t>
    </rPh>
    <rPh sb="2" eb="4">
      <t>ガッピ</t>
    </rPh>
    <phoneticPr fontId="2"/>
  </si>
  <si>
    <t>氏名(漢字)（姓）</t>
    <rPh sb="3" eb="5">
      <t>カンジ</t>
    </rPh>
    <rPh sb="7" eb="8">
      <t>セイ</t>
    </rPh>
    <phoneticPr fontId="2"/>
  </si>
  <si>
    <t>氏名(漢字)（名）</t>
    <rPh sb="7" eb="8">
      <t>メイ</t>
    </rPh>
    <phoneticPr fontId="2"/>
  </si>
  <si>
    <t>判定結果</t>
    <rPh sb="0" eb="2">
      <t>ハンテイ</t>
    </rPh>
    <rPh sb="2" eb="4">
      <t>ケッカ</t>
    </rPh>
    <phoneticPr fontId="2"/>
  </si>
  <si>
    <t>基準点</t>
    <rPh sb="0" eb="3">
      <t>キジュンテン</t>
    </rPh>
    <phoneticPr fontId="2"/>
  </si>
  <si>
    <t>社内外を含む安全関連のセミナー実施やテキスト等の作成</t>
    <rPh sb="0" eb="2">
      <t>シャナイ</t>
    </rPh>
    <rPh sb="2" eb="3">
      <t>ガイ</t>
    </rPh>
    <rPh sb="4" eb="5">
      <t>フク</t>
    </rPh>
    <rPh sb="6" eb="8">
      <t>アンゼン</t>
    </rPh>
    <rPh sb="8" eb="10">
      <t>カンレン</t>
    </rPh>
    <rPh sb="15" eb="17">
      <t>ジッシ</t>
    </rPh>
    <rPh sb="22" eb="23">
      <t>トウ</t>
    </rPh>
    <rPh sb="24" eb="26">
      <t>サクセイ</t>
    </rPh>
    <phoneticPr fontId="2"/>
  </si>
  <si>
    <t>安全の教育</t>
    <rPh sb="0" eb="2">
      <t>アンゼン</t>
    </rPh>
    <rPh sb="3" eb="5">
      <t>キョウイク</t>
    </rPh>
    <phoneticPr fontId="2"/>
  </si>
  <si>
    <t>安全の学習</t>
    <rPh sb="0" eb="2">
      <t>アンゼン</t>
    </rPh>
    <rPh sb="3" eb="5">
      <t>ガクシュウ</t>
    </rPh>
    <phoneticPr fontId="2"/>
  </si>
  <si>
    <t>SA協議会</t>
    <rPh sb="2" eb="5">
      <t>キョウギカイ</t>
    </rPh>
    <phoneticPr fontId="2"/>
  </si>
  <si>
    <t>SA協議会活動参加</t>
    <rPh sb="2" eb="5">
      <t>キョウギカイ</t>
    </rPh>
    <rPh sb="5" eb="7">
      <t>カツドウ</t>
    </rPh>
    <rPh sb="7" eb="9">
      <t>サンカ</t>
    </rPh>
    <phoneticPr fontId="2"/>
  </si>
  <si>
    <t>SA協議会運営</t>
    <rPh sb="2" eb="5">
      <t>キョウギカイ</t>
    </rPh>
    <rPh sb="5" eb="7">
      <t>ウンエイ</t>
    </rPh>
    <phoneticPr fontId="2"/>
  </si>
  <si>
    <t>掲示板利用</t>
    <rPh sb="0" eb="3">
      <t>ケイジバン</t>
    </rPh>
    <rPh sb="3" eb="5">
      <t>リヨウ</t>
    </rPh>
    <phoneticPr fontId="2"/>
  </si>
  <si>
    <t>スキルアップミーティングに参加</t>
    <rPh sb="13" eb="15">
      <t>サンカ</t>
    </rPh>
    <phoneticPr fontId="2"/>
  </si>
  <si>
    <t>質問に対する回答を投稿</t>
    <rPh sb="0" eb="2">
      <t>シツモン</t>
    </rPh>
    <rPh sb="3" eb="4">
      <t>タイ</t>
    </rPh>
    <rPh sb="6" eb="8">
      <t>カイトウ</t>
    </rPh>
    <rPh sb="9" eb="11">
      <t>トウコウ</t>
    </rPh>
    <phoneticPr fontId="2"/>
  </si>
  <si>
    <t>スキルアップミーティング等のイベント参加</t>
    <rPh sb="12" eb="13">
      <t>トウ</t>
    </rPh>
    <rPh sb="18" eb="20">
      <t>サンカ</t>
    </rPh>
    <phoneticPr fontId="2"/>
  </si>
  <si>
    <t>SA協議会の幹事会、ワーキンググループの運営</t>
    <rPh sb="2" eb="5">
      <t>キョウギカイ</t>
    </rPh>
    <rPh sb="6" eb="8">
      <t>カンジ</t>
    </rPh>
    <rPh sb="8" eb="9">
      <t>カイ</t>
    </rPh>
    <rPh sb="20" eb="22">
      <t>ウンエイ</t>
    </rPh>
    <phoneticPr fontId="2"/>
  </si>
  <si>
    <t>掲示板への質問、回答の書き込み</t>
    <rPh sb="0" eb="3">
      <t>ケイジバン</t>
    </rPh>
    <rPh sb="5" eb="7">
      <t>シツモン</t>
    </rPh>
    <rPh sb="8" eb="10">
      <t>カイトウ</t>
    </rPh>
    <rPh sb="11" eb="12">
      <t>カ</t>
    </rPh>
    <rPh sb="13" eb="14">
      <t>コ</t>
    </rPh>
    <phoneticPr fontId="2"/>
  </si>
  <si>
    <t>学会や雑誌,新聞,への安全関連の論文、記事の投稿</t>
    <rPh sb="0" eb="2">
      <t>ガッカイ</t>
    </rPh>
    <rPh sb="3" eb="5">
      <t>ザッシ</t>
    </rPh>
    <rPh sb="6" eb="8">
      <t>シンブン</t>
    </rPh>
    <rPh sb="11" eb="13">
      <t>アンゼン</t>
    </rPh>
    <rPh sb="13" eb="15">
      <t>カンレン</t>
    </rPh>
    <rPh sb="16" eb="18">
      <t>ロンブン</t>
    </rPh>
    <rPh sb="19" eb="21">
      <t>キジ</t>
    </rPh>
    <rPh sb="22" eb="24">
      <t>トウコウ</t>
    </rPh>
    <phoneticPr fontId="2"/>
  </si>
  <si>
    <t>https://www.japan-certification.com/certifying-examination/saftiasessa/application/qualification-info/</t>
    <phoneticPr fontId="2"/>
  </si>
  <si>
    <t>http://www.japan-certification.com/mhlw_text/</t>
    <phoneticPr fontId="2"/>
  </si>
  <si>
    <t>学習確認</t>
    <rPh sb="0" eb="2">
      <t>ガクシュウ</t>
    </rPh>
    <rPh sb="2" eb="4">
      <t>カクニン</t>
    </rPh>
    <phoneticPr fontId="2"/>
  </si>
  <si>
    <t>http://www.japan-certification.com/mhlw_examination/</t>
    <phoneticPr fontId="2"/>
  </si>
  <si>
    <t>厚生労働省通達についての詳細</t>
    <rPh sb="0" eb="2">
      <t>コウセイ</t>
    </rPh>
    <rPh sb="2" eb="5">
      <t>ロウドウショウ</t>
    </rPh>
    <rPh sb="5" eb="7">
      <t>ツウタツ</t>
    </rPh>
    <rPh sb="12" eb="14">
      <t>ショウサイ</t>
    </rPh>
    <phoneticPr fontId="2"/>
  </si>
  <si>
    <t>http://www.japan-certification.com/certifying-examination/about/#mhlw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</si>
  <si>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</si>
  <si>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</si>
  <si>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</si>
  <si>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　活動分類については、「活動分類説明」シートを参照してください。</t>
    <rPh sb="1" eb="3">
      <t>カツドウ</t>
    </rPh>
    <rPh sb="3" eb="5">
      <t>ブンルイ</t>
    </rPh>
    <rPh sb="12" eb="14">
      <t>カツドウ</t>
    </rPh>
    <rPh sb="14" eb="16">
      <t>ブンルイ</t>
    </rPh>
    <rPh sb="16" eb="18">
      <t>セツメイ</t>
    </rPh>
    <rPh sb="23" eb="25">
      <t>サンショウ</t>
    </rPh>
    <phoneticPr fontId="2"/>
  </si>
  <si>
    <t>　下記基準点数に満たない場合は、適格性を有しているとは認められず、資格の更新ができなくなります。</t>
    <rPh sb="1" eb="3">
      <t>カキ</t>
    </rPh>
    <rPh sb="3" eb="5">
      <t>キジュン</t>
    </rPh>
    <rPh sb="5" eb="7">
      <t>テンスウ</t>
    </rPh>
    <rPh sb="8" eb="9">
      <t>ミ</t>
    </rPh>
    <rPh sb="12" eb="14">
      <t>バアイ</t>
    </rPh>
    <rPh sb="16" eb="19">
      <t>テキカクセイ</t>
    </rPh>
    <rPh sb="20" eb="21">
      <t>ユウ</t>
    </rPh>
    <rPh sb="27" eb="28">
      <t>ミト</t>
    </rPh>
    <rPh sb="33" eb="35">
      <t>シカク</t>
    </rPh>
    <rPh sb="36" eb="38">
      <t>コウシン</t>
    </rPh>
    <phoneticPr fontId="2"/>
  </si>
  <si>
    <t>S</t>
    <phoneticPr fontId="2"/>
  </si>
  <si>
    <t>A</t>
    <phoneticPr fontId="2"/>
  </si>
  <si>
    <t>L</t>
    <phoneticPr fontId="2"/>
  </si>
  <si>
    <t>ウェブページで学習を確認</t>
    <rPh sb="7" eb="9">
      <t>ガクシュウ</t>
    </rPh>
    <rPh sb="10" eb="12">
      <t>カクニン</t>
    </rPh>
    <phoneticPr fontId="2"/>
  </si>
  <si>
    <t>全員</t>
    <rPh sb="0" eb="2">
      <t>ゼンイン</t>
    </rPh>
    <phoneticPr fontId="2"/>
  </si>
  <si>
    <t>サーベイランスレポート活動分類</t>
    <phoneticPr fontId="2"/>
  </si>
  <si>
    <t>備考</t>
    <rPh sb="0" eb="2">
      <t>ビコウ</t>
    </rPh>
    <phoneticPr fontId="2"/>
  </si>
  <si>
    <t>YYYY 形式</t>
    <rPh sb="5" eb="7">
      <t>ケイシキ</t>
    </rPh>
    <phoneticPr fontId="2"/>
  </si>
  <si>
    <t>S2001-11-00000 形式</t>
    <rPh sb="15" eb="17">
      <t>ケイシキ</t>
    </rPh>
    <phoneticPr fontId="2"/>
  </si>
  <si>
    <t>認証</t>
    <rPh sb="0" eb="2">
      <t>ニンショウ</t>
    </rPh>
    <phoneticPr fontId="2"/>
  </si>
  <si>
    <t>太郎</t>
    <rPh sb="0" eb="2">
      <t>タロウ</t>
    </rPh>
    <phoneticPr fontId="2"/>
  </si>
  <si>
    <t>一つの活動に対して、あてはまる一項目に関してだけを加点してください。</t>
    <rPh sb="0" eb="1">
      <t>ヒト</t>
    </rPh>
    <rPh sb="3" eb="5">
      <t>カツドウ</t>
    </rPh>
    <rPh sb="6" eb="7">
      <t>タイ</t>
    </rPh>
    <rPh sb="15" eb="16">
      <t>イチ</t>
    </rPh>
    <rPh sb="16" eb="18">
      <t>コウモク</t>
    </rPh>
    <rPh sb="19" eb="20">
      <t>カン</t>
    </rPh>
    <rPh sb="25" eb="27">
      <t>カテン</t>
    </rPh>
    <phoneticPr fontId="2"/>
  </si>
  <si>
    <t>提出日</t>
    <rPh sb="0" eb="2">
      <t>テイシュツ</t>
    </rPh>
    <rPh sb="2" eb="3">
      <t>ビ</t>
    </rPh>
    <phoneticPr fontId="2"/>
  </si>
  <si>
    <t>№</t>
    <phoneticPr fontId="2"/>
  </si>
  <si>
    <t>項目名</t>
    <phoneticPr fontId="2"/>
  </si>
  <si>
    <t>セル
アドレス</t>
    <phoneticPr fontId="2"/>
  </si>
  <si>
    <t>属性</t>
    <phoneticPr fontId="2"/>
  </si>
  <si>
    <t>最大文字数</t>
    <rPh sb="0" eb="2">
      <t>サイダイ</t>
    </rPh>
    <rPh sb="2" eb="5">
      <t>モジスウ</t>
    </rPh>
    <phoneticPr fontId="2"/>
  </si>
  <si>
    <t>必須</t>
    <rPh sb="0" eb="2">
      <t>ヒッス</t>
    </rPh>
    <phoneticPr fontId="2"/>
  </si>
  <si>
    <t>改行</t>
    <rPh sb="0" eb="2">
      <t>カイギョウ</t>
    </rPh>
    <phoneticPr fontId="2"/>
  </si>
  <si>
    <t>数値</t>
    <rPh sb="0" eb="2">
      <t>スウチ</t>
    </rPh>
    <phoneticPr fontId="2"/>
  </si>
  <si>
    <t>○</t>
    <phoneticPr fontId="2"/>
  </si>
  <si>
    <t>資格区分</t>
    <rPh sb="0" eb="2">
      <t>シカク</t>
    </rPh>
    <rPh sb="2" eb="4">
      <t>クブン</t>
    </rPh>
    <phoneticPr fontId="2"/>
  </si>
  <si>
    <t>文字</t>
    <rPh sb="0" eb="2">
      <t>モジ</t>
    </rPh>
    <phoneticPr fontId="2"/>
  </si>
  <si>
    <t>○</t>
    <phoneticPr fontId="2"/>
  </si>
  <si>
    <t>セーフティサブアセッサ,セーフティアセッサ,セーフティリードアセッサのいずれか</t>
    <phoneticPr fontId="2"/>
  </si>
  <si>
    <t>YYYY/MM/DD 形式</t>
    <rPh sb="11" eb="13">
      <t>ケイシキ</t>
    </rPh>
    <phoneticPr fontId="2"/>
  </si>
  <si>
    <t>氏名(カナ)（セイ）</t>
    <phoneticPr fontId="2"/>
  </si>
  <si>
    <t>氏名(カナ)（メイ）</t>
    <phoneticPr fontId="2"/>
  </si>
  <si>
    <t>氏名(英字)（Family name）</t>
    <rPh sb="3" eb="4">
      <t>エイ</t>
    </rPh>
    <phoneticPr fontId="2"/>
  </si>
  <si>
    <t>氏名(英字)（Person name）</t>
    <rPh sb="3" eb="4">
      <t>エイ</t>
    </rPh>
    <phoneticPr fontId="2"/>
  </si>
  <si>
    <t>法人格</t>
    <rPh sb="0" eb="1">
      <t>ホウ</t>
    </rPh>
    <rPh sb="1" eb="3">
      <t>ジンカク</t>
    </rPh>
    <phoneticPr fontId="2"/>
  </si>
  <si>
    <t>空白,"個人","株式会社","有限会社","一般社団法人","学校法人","国立大学法人","公立大学法人"のいずれか</t>
    <rPh sb="0" eb="2">
      <t>クウハク</t>
    </rPh>
    <phoneticPr fontId="2"/>
  </si>
  <si>
    <t>会社名（法人格位置）</t>
    <rPh sb="7" eb="9">
      <t>イチ</t>
    </rPh>
    <phoneticPr fontId="2"/>
  </si>
  <si>
    <t>"前","後"のいずれか</t>
    <rPh sb="1" eb="2">
      <t>マエ</t>
    </rPh>
    <rPh sb="5" eb="6">
      <t>アト</t>
    </rPh>
    <phoneticPr fontId="2"/>
  </si>
  <si>
    <t>会社名(漢字)</t>
    <rPh sb="4" eb="6">
      <t>カンジ</t>
    </rPh>
    <phoneticPr fontId="2"/>
  </si>
  <si>
    <t>会社名(カナ)</t>
    <phoneticPr fontId="2"/>
  </si>
  <si>
    <t>会社名(英語)</t>
    <rPh sb="4" eb="6">
      <t>エイゴ</t>
    </rPh>
    <phoneticPr fontId="2"/>
  </si>
  <si>
    <t>事業所名</t>
    <rPh sb="0" eb="3">
      <t>ジギョウショ</t>
    </rPh>
    <rPh sb="3" eb="4">
      <t>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</si>
  <si>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</si>
  <si>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役職名</t>
    <rPh sb="0" eb="3">
      <t>ヤクショクメイ</t>
    </rPh>
    <phoneticPr fontId="2"/>
  </si>
  <si>
    <t>郵便番号</t>
  </si>
  <si>
    <t>999-9999 形式</t>
    <rPh sb="9" eb="11">
      <t>ケイシキ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</si>
  <si>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</si>
  <si>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</si>
  <si>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電話番号</t>
  </si>
  <si>
    <t>メールアドレス</t>
  </si>
  <si>
    <t>"OK","NG"</t>
    <phoneticPr fontId="2"/>
  </si>
  <si>
    <t>区分</t>
    <rPh sb="0" eb="2">
      <t>クブン</t>
    </rPh>
    <phoneticPr fontId="2"/>
  </si>
  <si>
    <t>セーフティサブアセッサ</t>
    <phoneticPr fontId="2"/>
  </si>
  <si>
    <t>セーフティアセッサ</t>
    <phoneticPr fontId="2"/>
  </si>
  <si>
    <t>セーフティリードアセッサ</t>
    <phoneticPr fontId="2"/>
  </si>
  <si>
    <t>下記手順に沿って提出ください。</t>
    <rPh sb="0" eb="2">
      <t>カキ</t>
    </rPh>
    <rPh sb="2" eb="4">
      <t>テジュン</t>
    </rPh>
    <rPh sb="5" eb="6">
      <t>ソ</t>
    </rPh>
    <rPh sb="8" eb="10">
      <t>テイシュツ</t>
    </rPh>
    <phoneticPr fontId="2"/>
  </si>
  <si>
    <t>(1)「サーベイランスレポート」シートに必要事項を記入してください。</t>
    <rPh sb="20" eb="22">
      <t>ヒツヨウ</t>
    </rPh>
    <rPh sb="22" eb="24">
      <t>ジコウ</t>
    </rPh>
    <rPh sb="25" eb="27">
      <t>キニュウ</t>
    </rPh>
    <phoneticPr fontId="2"/>
  </si>
  <si>
    <t>https://www.japan-certification.com/certifying-examination/saftiasessa/application/surveillance/</t>
    <phoneticPr fontId="2"/>
  </si>
  <si>
    <t>(3)所属、連絡先等に変更のある方は、下記のページより資格者情報変更を行ってください。</t>
    <rPh sb="3" eb="5">
      <t>ショゾク</t>
    </rPh>
    <rPh sb="6" eb="9">
      <t>レンラクサキ</t>
    </rPh>
    <rPh sb="9" eb="10">
      <t>トウ</t>
    </rPh>
    <rPh sb="11" eb="13">
      <t>ヘンコウ</t>
    </rPh>
    <rPh sb="16" eb="17">
      <t>カタ</t>
    </rPh>
    <rPh sb="19" eb="21">
      <t>カキ</t>
    </rPh>
    <rPh sb="27" eb="30">
      <t>シカクシャ</t>
    </rPh>
    <rPh sb="30" eb="32">
      <t>ジョウホウ</t>
    </rPh>
    <rPh sb="32" eb="34">
      <t>ヘンコウ</t>
    </rPh>
    <rPh sb="35" eb="36">
      <t>オコナ</t>
    </rPh>
    <phoneticPr fontId="2"/>
  </si>
  <si>
    <t>日本認証株式会社　セーフティアセッサ担当</t>
  </si>
  <si>
    <t>E-Mail：safety12100@j-cert.com</t>
    <phoneticPr fontId="2"/>
  </si>
  <si>
    <t>TEL：06-4807-3337 / FAX：06-4807-3350</t>
    <phoneticPr fontId="2"/>
  </si>
  <si>
    <t>※「サーベイランスレポート」の提出方法に関するお問合せは下記までお願いします。</t>
    <rPh sb="15" eb="17">
      <t>テイシュツ</t>
    </rPh>
    <rPh sb="17" eb="19">
      <t>ホウホウ</t>
    </rPh>
    <rPh sb="20" eb="21">
      <t>カン</t>
    </rPh>
    <rPh sb="24" eb="26">
      <t>トイアワ</t>
    </rPh>
    <rPh sb="28" eb="30">
      <t>カキ</t>
    </rPh>
    <rPh sb="33" eb="34">
      <t>ネガ</t>
    </rPh>
    <phoneticPr fontId="2"/>
  </si>
  <si>
    <t>セーフティアセッサ サーベイランスレポートの提出について</t>
    <rPh sb="22" eb="24">
      <t>テイシュツ</t>
    </rPh>
    <phoneticPr fontId="2"/>
  </si>
  <si>
    <t>(2)「サーベイランスレポート提出」ページに本ファイルをアップロード（提出）してください。</t>
    <rPh sb="15" eb="17">
      <t>テイシュツ</t>
    </rPh>
    <rPh sb="22" eb="23">
      <t>ホン</t>
    </rPh>
    <rPh sb="35" eb="37">
      <t>テイシュツ</t>
    </rPh>
    <phoneticPr fontId="2"/>
  </si>
  <si>
    <t>問合せ先</t>
    <phoneticPr fontId="2"/>
  </si>
  <si>
    <t>・記入方法は、「記入例」「活動分類説明」シートを参照してください。</t>
    <rPh sb="1" eb="3">
      <t>キニュウ</t>
    </rPh>
    <rPh sb="3" eb="5">
      <t>ホウホウ</t>
    </rPh>
    <rPh sb="8" eb="10">
      <t>キニュウ</t>
    </rPh>
    <rPh sb="10" eb="11">
      <t>レイ</t>
    </rPh>
    <rPh sb="13" eb="15">
      <t>カツドウ</t>
    </rPh>
    <rPh sb="15" eb="17">
      <t>ブンルイ</t>
    </rPh>
    <rPh sb="17" eb="19">
      <t>セツメイ</t>
    </rPh>
    <rPh sb="24" eb="26">
      <t>サンショウ</t>
    </rPh>
    <phoneticPr fontId="2"/>
  </si>
  <si>
    <t>※Eメール添付による「サーベイランスレポート」の提出は受付しておりません。</t>
    <rPh sb="5" eb="7">
      <t>テンプ</t>
    </rPh>
    <rPh sb="24" eb="26">
      <t>テイシュツ</t>
    </rPh>
    <rPh sb="27" eb="29">
      <t>ウケツケ</t>
    </rPh>
    <phoneticPr fontId="2"/>
  </si>
  <si>
    <t>受付日</t>
    <rPh sb="0" eb="3">
      <t>ウケツケビ</t>
    </rPh>
    <phoneticPr fontId="2"/>
  </si>
  <si>
    <t>事務局確認欄</t>
    <rPh sb="0" eb="3">
      <t>ジムキョク</t>
    </rPh>
    <rPh sb="3" eb="5">
      <t>カクニン</t>
    </rPh>
    <rPh sb="5" eb="6">
      <t>ラン</t>
    </rPh>
    <phoneticPr fontId="2"/>
  </si>
  <si>
    <t>4年間</t>
    <phoneticPr fontId="2"/>
  </si>
  <si>
    <t>特記事項</t>
    <rPh sb="0" eb="2">
      <t>トッキ</t>
    </rPh>
    <rPh sb="2" eb="4">
      <t>ジコウ</t>
    </rPh>
    <phoneticPr fontId="2"/>
  </si>
  <si>
    <t>・ファイル名を、半角英数字で「姓_名_認証番号.xlsx」として保存してください。</t>
    <rPh sb="5" eb="6">
      <t>メイ</t>
    </rPh>
    <rPh sb="8" eb="10">
      <t>ハンカク</t>
    </rPh>
    <rPh sb="10" eb="13">
      <t>エイスウジ</t>
    </rPh>
    <rPh sb="15" eb="16">
      <t>セイ</t>
    </rPh>
    <rPh sb="17" eb="18">
      <t>メイ</t>
    </rPh>
    <rPh sb="19" eb="21">
      <t>ニンショウ</t>
    </rPh>
    <rPh sb="21" eb="23">
      <t>バンゴウ</t>
    </rPh>
    <rPh sb="32" eb="34">
      <t>ホゾン</t>
    </rPh>
    <phoneticPr fontId="2"/>
  </si>
  <si>
    <t>例：Ninsho_Taro_S2012-12-99999.xlsx　</t>
    <rPh sb="0" eb="1">
      <t>レイ</t>
    </rPh>
    <phoneticPr fontId="2"/>
  </si>
  <si>
    <r>
      <t>V</t>
    </r>
    <r>
      <rPr>
        <sz val="11"/>
        <rFont val="ＭＳ Ｐゴシック"/>
        <family val="3"/>
        <charset val="128"/>
      </rPr>
      <t>1.0</t>
    </r>
    <phoneticPr fontId="2"/>
  </si>
  <si>
    <r>
      <t>2</t>
    </r>
    <r>
      <rPr>
        <sz val="11"/>
        <rFont val="ＭＳ Ｐゴシック"/>
        <family val="3"/>
        <charset val="128"/>
      </rPr>
      <t>015年度版新規作成</t>
    </r>
    <rPh sb="4" eb="5">
      <t>ネン</t>
    </rPh>
    <rPh sb="5" eb="6">
      <t>ド</t>
    </rPh>
    <rPh sb="6" eb="7">
      <t>バン</t>
    </rPh>
    <rPh sb="7" eb="9">
      <t>シンキ</t>
    </rPh>
    <rPh sb="9" eb="11">
      <t>サクセイ</t>
    </rPh>
    <phoneticPr fontId="2"/>
  </si>
  <si>
    <t>Ver.</t>
    <phoneticPr fontId="2"/>
  </si>
  <si>
    <t>作成/改定日</t>
    <rPh sb="0" eb="2">
      <t>サクセイ</t>
    </rPh>
    <rPh sb="3" eb="6">
      <t>カイテイビ</t>
    </rPh>
    <phoneticPr fontId="2"/>
  </si>
  <si>
    <t>内容</t>
    <rPh sb="0" eb="2">
      <t>ナイヨウ</t>
    </rPh>
    <phoneticPr fontId="2"/>
  </si>
  <si>
    <t>（お願い：　着色したセルにのみ記入ください。）</t>
  </si>
  <si>
    <t>A</t>
    <phoneticPr fontId="2"/>
  </si>
  <si>
    <t>Ｖ1.1</t>
    <phoneticPr fontId="2"/>
  </si>
  <si>
    <t>提出日、誕生日：入力規制強化
認証番号：全角入力の対応、氏名：スペース入力の対応</t>
    <rPh sb="0" eb="2">
      <t>テイシュツ</t>
    </rPh>
    <rPh sb="2" eb="3">
      <t>ビ</t>
    </rPh>
    <rPh sb="4" eb="7">
      <t>タンジョウビ</t>
    </rPh>
    <rPh sb="8" eb="10">
      <t>ニュウリョク</t>
    </rPh>
    <rPh sb="10" eb="12">
      <t>キセイ</t>
    </rPh>
    <rPh sb="12" eb="14">
      <t>キョウカ</t>
    </rPh>
    <rPh sb="15" eb="17">
      <t>ニンショウ</t>
    </rPh>
    <rPh sb="17" eb="19">
      <t>バンゴウ</t>
    </rPh>
    <rPh sb="20" eb="22">
      <t>ゼンカク</t>
    </rPh>
    <rPh sb="22" eb="24">
      <t>ニュウリョク</t>
    </rPh>
    <rPh sb="25" eb="27">
      <t>タイオウ</t>
    </rPh>
    <rPh sb="28" eb="30">
      <t>シメイ</t>
    </rPh>
    <rPh sb="35" eb="37">
      <t>ニュウリョク</t>
    </rPh>
    <rPh sb="38" eb="40">
      <t>タイオウ</t>
    </rPh>
    <phoneticPr fontId="2"/>
  </si>
  <si>
    <t>日本認証　セーフティアセッサ担当経由</t>
    <rPh sb="0" eb="2">
      <t>ニホン</t>
    </rPh>
    <rPh sb="2" eb="4">
      <t>ニンショウ</t>
    </rPh>
    <rPh sb="14" eb="16">
      <t>タントウ</t>
    </rPh>
    <rPh sb="16" eb="18">
      <t>ケイユ</t>
    </rPh>
    <phoneticPr fontId="2"/>
  </si>
  <si>
    <t>　半角にて"yyyy/mm/dd"の形式で入力してください。（入力例：1980/04/01）</t>
    <rPh sb="1" eb="3">
      <t>ハンカク</t>
    </rPh>
    <rPh sb="18" eb="20">
      <t>ケイシキ</t>
    </rPh>
    <rPh sb="21" eb="23">
      <t>ニュウリョク</t>
    </rPh>
    <rPh sb="31" eb="33">
      <t>ニュウリョク</t>
    </rPh>
    <rPh sb="33" eb="34">
      <t>レイ</t>
    </rPh>
    <phoneticPr fontId="2"/>
  </si>
  <si>
    <t>■資格者情報</t>
    <rPh sb="1" eb="4">
      <t>シカクシャ</t>
    </rPh>
    <rPh sb="4" eb="6">
      <t>ジョウホウ</t>
    </rPh>
    <phoneticPr fontId="2"/>
  </si>
  <si>
    <t>　半角英数字にて入力してください。（入力例：S2016-16-99999）</t>
    <rPh sb="1" eb="3">
      <t>ハンカク</t>
    </rPh>
    <rPh sb="3" eb="6">
      <t>エイスウジ</t>
    </rPh>
    <rPh sb="8" eb="10">
      <t>ニュウリョク</t>
    </rPh>
    <rPh sb="18" eb="20">
      <t>ニュウリョク</t>
    </rPh>
    <rPh sb="20" eb="21">
      <t>レイ</t>
    </rPh>
    <phoneticPr fontId="2"/>
  </si>
  <si>
    <t>技術者倫理/関連法令</t>
    <rPh sb="6" eb="8">
      <t>カンレン</t>
    </rPh>
    <phoneticPr fontId="2"/>
  </si>
  <si>
    <t>自己学習</t>
    <rPh sb="0" eb="2">
      <t>ジコ</t>
    </rPh>
    <rPh sb="2" eb="4">
      <t>ガクシュウ</t>
    </rPh>
    <phoneticPr fontId="2"/>
  </si>
  <si>
    <t>設計開発・改善</t>
    <rPh sb="0" eb="2">
      <t>セッケイ</t>
    </rPh>
    <rPh sb="2" eb="4">
      <t>カイハツ</t>
    </rPh>
    <rPh sb="5" eb="7">
      <t>カイゼン</t>
    </rPh>
    <phoneticPr fontId="2"/>
  </si>
  <si>
    <t>リスクアセスメント</t>
    <phoneticPr fontId="2"/>
  </si>
  <si>
    <t>機械安全に関する
最新動向情報</t>
    <rPh sb="0" eb="2">
      <t>キカイ</t>
    </rPh>
    <rPh sb="2" eb="4">
      <t>アンゼン</t>
    </rPh>
    <rPh sb="5" eb="6">
      <t>カン</t>
    </rPh>
    <rPh sb="9" eb="11">
      <t>サイシン</t>
    </rPh>
    <rPh sb="11" eb="13">
      <t>ドウコウ</t>
    </rPh>
    <rPh sb="13" eb="15">
      <t>ジョウホウ</t>
    </rPh>
    <phoneticPr fontId="2"/>
  </si>
  <si>
    <t>　適格性証明書に記載のお名前（姓）を記入してください。（入力例：認証）</t>
    <rPh sb="1" eb="4">
      <t>テキカクセイ</t>
    </rPh>
    <rPh sb="4" eb="7">
      <t>ショウメイショ</t>
    </rPh>
    <rPh sb="8" eb="10">
      <t>キサイ</t>
    </rPh>
    <rPh sb="12" eb="14">
      <t>ナマエ</t>
    </rPh>
    <rPh sb="15" eb="16">
      <t>セイ</t>
    </rPh>
    <rPh sb="18" eb="20">
      <t>キニュウ</t>
    </rPh>
    <rPh sb="28" eb="30">
      <t>ニュウリョク</t>
    </rPh>
    <rPh sb="30" eb="31">
      <t>レイ</t>
    </rPh>
    <rPh sb="32" eb="34">
      <t>ニンショウ</t>
    </rPh>
    <phoneticPr fontId="2"/>
  </si>
  <si>
    <t>　適格性証明書に記載のお名前（名）を記入してください。（入力例：太郎）</t>
    <rPh sb="1" eb="4">
      <t>テキカクセイ</t>
    </rPh>
    <rPh sb="4" eb="7">
      <t>ショウメイショ</t>
    </rPh>
    <rPh sb="8" eb="10">
      <t>キサイ</t>
    </rPh>
    <rPh sb="12" eb="14">
      <t>ナマエ</t>
    </rPh>
    <rPh sb="15" eb="16">
      <t>メイ</t>
    </rPh>
    <rPh sb="18" eb="20">
      <t>キニュウ</t>
    </rPh>
    <rPh sb="28" eb="30">
      <t>ニュウリョク</t>
    </rPh>
    <rPh sb="30" eb="31">
      <t>レイ</t>
    </rPh>
    <rPh sb="32" eb="34">
      <t>タロウ</t>
    </rPh>
    <phoneticPr fontId="2"/>
  </si>
  <si>
    <t>■活動報告</t>
    <phoneticPr fontId="2"/>
  </si>
  <si>
    <t>V3.0</t>
    <phoneticPr fontId="2"/>
  </si>
  <si>
    <t>2016年度版用に改定</t>
    <rPh sb="4" eb="5">
      <t>ネン</t>
    </rPh>
    <rPh sb="5" eb="6">
      <t>ド</t>
    </rPh>
    <rPh sb="6" eb="7">
      <t>バン</t>
    </rPh>
    <rPh sb="7" eb="8">
      <t>ヨウ</t>
    </rPh>
    <rPh sb="9" eb="11">
      <t>カイテイ</t>
    </rPh>
    <phoneticPr fontId="2"/>
  </si>
  <si>
    <t>機械安全に関する
最新動向情報</t>
    <phoneticPr fontId="2"/>
  </si>
  <si>
    <t>技術者倫理/関連法令</t>
    <phoneticPr fontId="2"/>
  </si>
  <si>
    <t>自己学習と学習確認</t>
    <rPh sb="0" eb="2">
      <t>ジコ</t>
    </rPh>
    <rPh sb="2" eb="4">
      <t>ガクシュウ</t>
    </rPh>
    <rPh sb="5" eb="7">
      <t>ガクシュウ</t>
    </rPh>
    <rPh sb="7" eb="9">
      <t>カクニン</t>
    </rPh>
    <phoneticPr fontId="2"/>
  </si>
  <si>
    <t>自己学習と学習確認</t>
    <rPh sb="5" eb="7">
      <t>ガクシュウ</t>
    </rPh>
    <rPh sb="7" eb="9">
      <t>カクニン</t>
    </rPh>
    <phoneticPr fontId="2"/>
  </si>
  <si>
    <t>日本認証で実施した最新動向講習会の受講</t>
    <rPh sb="0" eb="2">
      <t>ニホン</t>
    </rPh>
    <rPh sb="2" eb="4">
      <t>ニンショウ</t>
    </rPh>
    <rPh sb="5" eb="7">
      <t>ジッシ</t>
    </rPh>
    <rPh sb="9" eb="11">
      <t>サイシン</t>
    </rPh>
    <rPh sb="11" eb="13">
      <t>ドウコウ</t>
    </rPh>
    <rPh sb="13" eb="15">
      <t>コウシュウ</t>
    </rPh>
    <rPh sb="15" eb="16">
      <t>カイ</t>
    </rPh>
    <rPh sb="17" eb="19">
      <t>ジュコウ</t>
    </rPh>
    <phoneticPr fontId="2"/>
  </si>
  <si>
    <t>冊子をダウンロードし自己学習を実施</t>
    <rPh sb="0" eb="2">
      <t>サッシ</t>
    </rPh>
    <rPh sb="10" eb="12">
      <t>ジコ</t>
    </rPh>
    <rPh sb="12" eb="14">
      <t>ガクシュウ</t>
    </rPh>
    <rPh sb="15" eb="17">
      <t>ジッシ</t>
    </rPh>
    <phoneticPr fontId="2"/>
  </si>
  <si>
    <t>新規製品の開発時に、リスクアセスメントを実施し、安全方策を施した。セーフティアセッサとして、機械安全に関して社内プレゼンをし、上司を説得してリスクアセスメントの体制を整備した。</t>
    <phoneticPr fontId="2"/>
  </si>
  <si>
    <t>今年度は、既存製品の安全性を見直し、リスクアセスメント及び安全方策の追加に努め、10件15点以上を目指す。</t>
    <phoneticPr fontId="2"/>
  </si>
  <si>
    <t>冊子をダウンロードして自己学習※1</t>
    <rPh sb="0" eb="2">
      <t>サッシ</t>
    </rPh>
    <rPh sb="11" eb="13">
      <t>ジコ</t>
    </rPh>
    <rPh sb="13" eb="15">
      <t>ガクシュウ</t>
    </rPh>
    <phoneticPr fontId="2"/>
  </si>
  <si>
    <t>ウェブページでの学習確認※2</t>
    <phoneticPr fontId="2"/>
  </si>
  <si>
    <t xml:space="preserve">   　次年度サーベイランスの点数になります</t>
    <rPh sb="4" eb="7">
      <t>ジネンド</t>
    </rPh>
    <rPh sb="15" eb="17">
      <t>テンスウ</t>
    </rPh>
    <phoneticPr fontId="2"/>
  </si>
  <si>
    <t>※2厚生労働省通達対応のための「技術者倫理/関連法令」の講習会受講あるいは学習確認が未だの方は、下記からテキストをダウンロードし自己学習後、学習確認を実施ください。</t>
    <rPh sb="7" eb="9">
      <t>ツウタツ</t>
    </rPh>
    <rPh sb="9" eb="11">
      <t>タイオウ</t>
    </rPh>
    <rPh sb="16" eb="18">
      <t>ギジュツ</t>
    </rPh>
    <rPh sb="18" eb="19">
      <t>シャ</t>
    </rPh>
    <rPh sb="19" eb="21">
      <t>リンリ</t>
    </rPh>
    <rPh sb="22" eb="24">
      <t>カンレン</t>
    </rPh>
    <rPh sb="24" eb="26">
      <t>ホウレイ</t>
    </rPh>
    <rPh sb="37" eb="39">
      <t>ガクシュウ</t>
    </rPh>
    <rPh sb="39" eb="41">
      <t>カクニン</t>
    </rPh>
    <rPh sb="42" eb="43">
      <t>マ</t>
    </rPh>
    <rPh sb="45" eb="46">
      <t>カタ</t>
    </rPh>
    <rPh sb="48" eb="50">
      <t>カキ</t>
    </rPh>
    <rPh sb="64" eb="66">
      <t>ジコ</t>
    </rPh>
    <rPh sb="66" eb="68">
      <t>ガクシュウ</t>
    </rPh>
    <rPh sb="68" eb="69">
      <t>ゴ</t>
    </rPh>
    <rPh sb="70" eb="72">
      <t>ガクシュウ</t>
    </rPh>
    <rPh sb="72" eb="74">
      <t>カクニン</t>
    </rPh>
    <rPh sb="75" eb="77">
      <t>ジッシ</t>
    </rPh>
    <phoneticPr fontId="2"/>
  </si>
  <si>
    <t>http://www.japan-certification.com/mhlw_info/</t>
    <phoneticPr fontId="2"/>
  </si>
  <si>
    <t>テキストダウンロード</t>
    <phoneticPr fontId="2"/>
  </si>
  <si>
    <t>S2016-16-99999</t>
    <phoneticPr fontId="2"/>
  </si>
  <si>
    <t>※1 機械安全に関する最動向情報の冊子は下記よりダウンロード可能です</t>
    <rPh sb="3" eb="5">
      <t>キカイ</t>
    </rPh>
    <rPh sb="5" eb="7">
      <t>アンゼン</t>
    </rPh>
    <rPh sb="8" eb="9">
      <t>カン</t>
    </rPh>
    <rPh sb="11" eb="12">
      <t>サイ</t>
    </rPh>
    <rPh sb="12" eb="14">
      <t>ドウコウ</t>
    </rPh>
    <rPh sb="14" eb="16">
      <t>ジョウホウ</t>
    </rPh>
    <rPh sb="17" eb="19">
      <t>サッシ</t>
    </rPh>
    <rPh sb="20" eb="22">
      <t>カキ</t>
    </rPh>
    <rPh sb="30" eb="32">
      <t>カノウ</t>
    </rPh>
    <phoneticPr fontId="2"/>
  </si>
  <si>
    <t xml:space="preserve"> </t>
    <phoneticPr fontId="2"/>
  </si>
  <si>
    <t>V3.1</t>
    <phoneticPr fontId="2"/>
  </si>
  <si>
    <t>No26の自動計算セルの計算式記入漏れ対応</t>
    <rPh sb="5" eb="7">
      <t>ジドウ</t>
    </rPh>
    <rPh sb="7" eb="9">
      <t>ケイサン</t>
    </rPh>
    <rPh sb="12" eb="14">
      <t>ケイサン</t>
    </rPh>
    <rPh sb="14" eb="15">
      <t>シキ</t>
    </rPh>
    <rPh sb="15" eb="17">
      <t>キニュウ</t>
    </rPh>
    <rPh sb="17" eb="18">
      <t>モ</t>
    </rPh>
    <rPh sb="19" eb="21">
      <t>タイオウ</t>
    </rPh>
    <phoneticPr fontId="2"/>
  </si>
  <si>
    <t>2016年度版用に改定
・資格者情報の入力チェック強化
・No26,27（機械安全に関する最新動向情報）追加</t>
    <rPh sb="4" eb="5">
      <t>ネン</t>
    </rPh>
    <rPh sb="5" eb="6">
      <t>ド</t>
    </rPh>
    <rPh sb="6" eb="7">
      <t>バン</t>
    </rPh>
    <rPh sb="7" eb="8">
      <t>ヨウ</t>
    </rPh>
    <rPh sb="9" eb="11">
      <t>カイテイ</t>
    </rPh>
    <rPh sb="13" eb="16">
      <t>シカクシャ</t>
    </rPh>
    <rPh sb="16" eb="18">
      <t>ジョウホウ</t>
    </rPh>
    <rPh sb="19" eb="21">
      <t>ニュウリョク</t>
    </rPh>
    <rPh sb="25" eb="27">
      <t>キョウカ</t>
    </rPh>
    <rPh sb="37" eb="39">
      <t>キカイ</t>
    </rPh>
    <rPh sb="39" eb="41">
      <t>アンゼン</t>
    </rPh>
    <rPh sb="42" eb="43">
      <t>カン</t>
    </rPh>
    <rPh sb="45" eb="47">
      <t>サイシン</t>
    </rPh>
    <rPh sb="47" eb="49">
      <t>ドウコウ</t>
    </rPh>
    <rPh sb="49" eb="51">
      <t>ジョウホウ</t>
    </rPh>
    <rPh sb="52" eb="54">
      <t>ツイカ</t>
    </rPh>
    <phoneticPr fontId="2"/>
  </si>
  <si>
    <t>提出期間：2018年4月1日（日）～5月15日（火）</t>
    <rPh sb="0" eb="2">
      <t>テイシュツ</t>
    </rPh>
    <rPh sb="2" eb="4">
      <t>キカン</t>
    </rPh>
    <rPh sb="9" eb="10">
      <t>ネン</t>
    </rPh>
    <rPh sb="11" eb="12">
      <t>ガツ</t>
    </rPh>
    <rPh sb="13" eb="14">
      <t>ニチ</t>
    </rPh>
    <rPh sb="15" eb="16">
      <t>ニチ</t>
    </rPh>
    <rPh sb="19" eb="20">
      <t>ガツ</t>
    </rPh>
    <rPh sb="22" eb="23">
      <t>ニチ</t>
    </rPh>
    <rPh sb="24" eb="25">
      <t>カ</t>
    </rPh>
    <phoneticPr fontId="2"/>
  </si>
  <si>
    <r>
      <t>v</t>
    </r>
    <r>
      <rPr>
        <sz val="11"/>
        <rFont val="ＭＳ Ｐゴシック"/>
        <family val="3"/>
        <charset val="128"/>
      </rPr>
      <t>4.0</t>
    </r>
    <phoneticPr fontId="2"/>
  </si>
  <si>
    <r>
      <t>2</t>
    </r>
    <r>
      <rPr>
        <sz val="11"/>
        <rFont val="ＭＳ Ｐゴシック"/>
        <family val="3"/>
        <charset val="128"/>
      </rPr>
      <t>017年度版用に改定</t>
    </r>
    <rPh sb="4" eb="5">
      <t>ネン</t>
    </rPh>
    <rPh sb="5" eb="6">
      <t>ド</t>
    </rPh>
    <rPh sb="6" eb="7">
      <t>バン</t>
    </rPh>
    <rPh sb="7" eb="8">
      <t>ヨウ</t>
    </rPh>
    <rPh sb="9" eb="11">
      <t>カイテイ</t>
    </rPh>
    <phoneticPr fontId="2"/>
  </si>
  <si>
    <t>https://www.japan-certification.com/wp-content/uploads/SA_surveillance_2014_v40.xlsx</t>
    <phoneticPr fontId="2"/>
  </si>
  <si>
    <t>https://www.japan-certification.com/wp-content/uploads/SA_surveillance_2015_v40.xlsx</t>
    <phoneticPr fontId="2"/>
  </si>
  <si>
    <t>https://www.japan-certification.com/wp-content/uploads/SA_surveillance_2016_v40.xlsx</t>
    <phoneticPr fontId="2"/>
  </si>
  <si>
    <t>　半角にて"yyyy/mm/dd"の形式で入力してください。（入力例：2018/04/01）</t>
    <rPh sb="1" eb="3">
      <t>ハンカク</t>
    </rPh>
    <rPh sb="18" eb="20">
      <t>ケイシキ</t>
    </rPh>
    <rPh sb="21" eb="23">
      <t>ニュウリョク</t>
    </rPh>
    <rPh sb="31" eb="33">
      <t>ニュウリョク</t>
    </rPh>
    <rPh sb="33" eb="34">
      <t>レイ</t>
    </rPh>
    <phoneticPr fontId="2"/>
  </si>
  <si>
    <t>社内外を含む安全関連セミナーやWEB講座の受講、テキスト・記事等での自己学習</t>
    <rPh sb="0" eb="2">
      <t>シャナイ</t>
    </rPh>
    <rPh sb="2" eb="3">
      <t>ガイ</t>
    </rPh>
    <rPh sb="4" eb="5">
      <t>フク</t>
    </rPh>
    <rPh sb="6" eb="8">
      <t>アンゼン</t>
    </rPh>
    <rPh sb="8" eb="10">
      <t>カンレン</t>
    </rPh>
    <rPh sb="18" eb="20">
      <t>コウザ</t>
    </rPh>
    <rPh sb="21" eb="23">
      <t>ジュコウ</t>
    </rPh>
    <rPh sb="29" eb="31">
      <t>キジ</t>
    </rPh>
    <rPh sb="34" eb="36">
      <t>ジコ</t>
    </rPh>
    <rPh sb="36" eb="38">
      <t>ガクシュウ</t>
    </rPh>
    <phoneticPr fontId="2"/>
  </si>
  <si>
    <t>関連企業での安全制度見直しに参画</t>
    <rPh sb="0" eb="2">
      <t>カンレン</t>
    </rPh>
    <rPh sb="2" eb="4">
      <t>キギョウ</t>
    </rPh>
    <rPh sb="6" eb="8">
      <t>アンゼン</t>
    </rPh>
    <rPh sb="8" eb="10">
      <t>セイド</t>
    </rPh>
    <rPh sb="10" eb="12">
      <t>ミナオ</t>
    </rPh>
    <rPh sb="14" eb="16">
      <t>サンカク</t>
    </rPh>
    <phoneticPr fontId="2"/>
  </si>
  <si>
    <t>社内設備に安全コントローラを導入</t>
    <rPh sb="0" eb="2">
      <t>シャナイ</t>
    </rPh>
    <rPh sb="2" eb="4">
      <t>セツビ</t>
    </rPh>
    <rPh sb="5" eb="7">
      <t>アンゼン</t>
    </rPh>
    <rPh sb="14" eb="16">
      <t>ドウニュウ</t>
    </rPh>
    <phoneticPr fontId="2"/>
  </si>
  <si>
    <t>納品済機械に対するインシデント対応</t>
    <rPh sb="0" eb="2">
      <t>ノウヒン</t>
    </rPh>
    <rPh sb="2" eb="3">
      <t>スミ</t>
    </rPh>
    <rPh sb="3" eb="5">
      <t>キカイ</t>
    </rPh>
    <rPh sb="6" eb="7">
      <t>タイ</t>
    </rPh>
    <rPh sb="15" eb="17">
      <t>タイオウ</t>
    </rPh>
    <phoneticPr fontId="2"/>
  </si>
  <si>
    <t>追加設備単体のリスクアセスメント実施</t>
    <rPh sb="0" eb="2">
      <t>ツイカ</t>
    </rPh>
    <rPh sb="2" eb="4">
      <t>セツビ</t>
    </rPh>
    <rPh sb="4" eb="6">
      <t>タンタイ</t>
    </rPh>
    <rPh sb="16" eb="18">
      <t>ジッシ</t>
    </rPh>
    <phoneticPr fontId="2"/>
  </si>
  <si>
    <t>追加設備単体の妥当性確認レポートの作成</t>
    <rPh sb="0" eb="2">
      <t>ツイカ</t>
    </rPh>
    <rPh sb="2" eb="4">
      <t>セツビ</t>
    </rPh>
    <rPh sb="4" eb="6">
      <t>タンタイ</t>
    </rPh>
    <rPh sb="7" eb="10">
      <t>ダトウセイ</t>
    </rPh>
    <rPh sb="10" eb="12">
      <t>カクニン</t>
    </rPh>
    <rPh sb="17" eb="19">
      <t>サクセイ</t>
    </rPh>
    <phoneticPr fontId="2"/>
  </si>
  <si>
    <t>機械安全に関するセミナーの講師担当</t>
    <rPh sb="0" eb="2">
      <t>キカイ</t>
    </rPh>
    <rPh sb="2" eb="4">
      <t>アンゼン</t>
    </rPh>
    <rPh sb="5" eb="6">
      <t>カン</t>
    </rPh>
    <rPh sb="13" eb="15">
      <t>コウシ</t>
    </rPh>
    <rPh sb="15" eb="17">
      <t>タントウ</t>
    </rPh>
    <phoneticPr fontId="2"/>
  </si>
  <si>
    <t>安全規格改定に関する講習会に参加</t>
    <rPh sb="0" eb="2">
      <t>アンゼン</t>
    </rPh>
    <rPh sb="2" eb="4">
      <t>キカク</t>
    </rPh>
    <rPh sb="4" eb="6">
      <t>カイテイ</t>
    </rPh>
    <rPh sb="7" eb="8">
      <t>カン</t>
    </rPh>
    <rPh sb="10" eb="13">
      <t>コウシュウカイ</t>
    </rPh>
    <rPh sb="14" eb="16">
      <t>サンカ</t>
    </rPh>
    <phoneticPr fontId="2"/>
  </si>
  <si>
    <t>ISOの国内標準化委員会に参加</t>
    <rPh sb="4" eb="6">
      <t>コクナイ</t>
    </rPh>
    <rPh sb="6" eb="9">
      <t>ヒョウジュンカ</t>
    </rPh>
    <rPh sb="9" eb="12">
      <t>イインカイ</t>
    </rPh>
    <rPh sb="13" eb="15">
      <t>サンカ</t>
    </rPh>
    <phoneticPr fontId="2"/>
  </si>
  <si>
    <t>安全に関する学会で論文発表</t>
    <rPh sb="0" eb="2">
      <t>アンゼン</t>
    </rPh>
    <rPh sb="3" eb="4">
      <t>カン</t>
    </rPh>
    <rPh sb="6" eb="8">
      <t>ガッカイ</t>
    </rPh>
    <rPh sb="9" eb="11">
      <t>ロンブン</t>
    </rPh>
    <rPh sb="11" eb="13">
      <t>ハッピョウ</t>
    </rPh>
    <phoneticPr fontId="2"/>
  </si>
  <si>
    <t>ISOの国際標準化委員会に参加</t>
    <rPh sb="4" eb="6">
      <t>コクサイ</t>
    </rPh>
    <rPh sb="6" eb="9">
      <t>ヒョウジュンカ</t>
    </rPh>
    <rPh sb="9" eb="12">
      <t>イインカイ</t>
    </rPh>
    <rPh sb="13" eb="15">
      <t>サンカ</t>
    </rPh>
    <phoneticPr fontId="2"/>
  </si>
  <si>
    <t>安全に関する国際学会で論文発表</t>
    <rPh sb="0" eb="2">
      <t>アンゼン</t>
    </rPh>
    <rPh sb="3" eb="4">
      <t>カン</t>
    </rPh>
    <rPh sb="6" eb="8">
      <t>コクサイ</t>
    </rPh>
    <rPh sb="8" eb="10">
      <t>ガッカイ</t>
    </rPh>
    <rPh sb="11" eb="13">
      <t>ロンブン</t>
    </rPh>
    <rPh sb="13" eb="15">
      <t>ハッピョウ</t>
    </rPh>
    <phoneticPr fontId="2"/>
  </si>
  <si>
    <t>工業会の安全部会に参加</t>
    <rPh sb="0" eb="3">
      <t>コウギョウカイ</t>
    </rPh>
    <rPh sb="4" eb="6">
      <t>アンゼン</t>
    </rPh>
    <rPh sb="6" eb="8">
      <t>ブカイ</t>
    </rPh>
    <rPh sb="9" eb="11">
      <t>サンカ</t>
    </rPh>
    <phoneticPr fontId="2"/>
  </si>
  <si>
    <t>業界誌へ安全に関する記事投稿</t>
    <rPh sb="0" eb="3">
      <t>ギョウカイシ</t>
    </rPh>
    <rPh sb="4" eb="6">
      <t>アンゼン</t>
    </rPh>
    <rPh sb="7" eb="8">
      <t>カン</t>
    </rPh>
    <rPh sb="10" eb="12">
      <t>キジ</t>
    </rPh>
    <rPh sb="12" eb="14">
      <t>トウコウ</t>
    </rPh>
    <phoneticPr fontId="2"/>
  </si>
  <si>
    <t>顧客へ安全機能が進化した新製品を提案</t>
    <rPh sb="0" eb="2">
      <t>コキャク</t>
    </rPh>
    <rPh sb="3" eb="5">
      <t>アンゼン</t>
    </rPh>
    <rPh sb="5" eb="7">
      <t>キノウ</t>
    </rPh>
    <rPh sb="8" eb="10">
      <t>シンカ</t>
    </rPh>
    <rPh sb="12" eb="15">
      <t>シンセイヒン</t>
    </rPh>
    <rPh sb="16" eb="18">
      <t>テイアン</t>
    </rPh>
    <phoneticPr fontId="2"/>
  </si>
  <si>
    <t>顧客へ安全を考慮した生産システムを提案</t>
    <rPh sb="0" eb="2">
      <t>コキャク</t>
    </rPh>
    <rPh sb="3" eb="5">
      <t>アンゼン</t>
    </rPh>
    <rPh sb="6" eb="8">
      <t>コウリョ</t>
    </rPh>
    <rPh sb="10" eb="12">
      <t>セイサン</t>
    </rPh>
    <rPh sb="17" eb="19">
      <t>テイアン</t>
    </rPh>
    <phoneticPr fontId="2"/>
  </si>
  <si>
    <t>安衛法改正に関する説明資料の作成</t>
    <rPh sb="0" eb="3">
      <t>アンエイホウ</t>
    </rPh>
    <rPh sb="3" eb="5">
      <t>カイセイ</t>
    </rPh>
    <rPh sb="6" eb="7">
      <t>カン</t>
    </rPh>
    <rPh sb="9" eb="11">
      <t>セツメイ</t>
    </rPh>
    <rPh sb="11" eb="13">
      <t>シリョウ</t>
    </rPh>
    <rPh sb="14" eb="16">
      <t>サクセイ</t>
    </rPh>
    <phoneticPr fontId="2"/>
  </si>
  <si>
    <t>中部ワーキンググループに参画して活動</t>
    <rPh sb="0" eb="2">
      <t>チュウブ</t>
    </rPh>
    <rPh sb="12" eb="14">
      <t>サンカク</t>
    </rPh>
    <rPh sb="16" eb="18">
      <t>カツドウ</t>
    </rPh>
    <phoneticPr fontId="2"/>
  </si>
  <si>
    <t>東京の最新動向講習会を受講</t>
    <rPh sb="3" eb="5">
      <t>サイシン</t>
    </rPh>
    <rPh sb="5" eb="7">
      <t>ドウコウ</t>
    </rPh>
    <rPh sb="11" eb="13">
      <t>ジュコウ</t>
    </rPh>
    <phoneticPr fontId="2"/>
  </si>
  <si>
    <t>SA協議会会員</t>
    <rPh sb="2" eb="5">
      <t>キョウギカイ</t>
    </rPh>
    <rPh sb="5" eb="7">
      <t>カイイン</t>
    </rPh>
    <phoneticPr fontId="2"/>
  </si>
  <si>
    <t>実施
件数</t>
    <rPh sb="0" eb="2">
      <t>ジッシ</t>
    </rPh>
    <rPh sb="3" eb="5">
      <t>ケンスウ</t>
    </rPh>
    <phoneticPr fontId="2"/>
  </si>
  <si>
    <t>v4.1</t>
    <phoneticPr fontId="2"/>
  </si>
  <si>
    <t>バグ修正</t>
    <rPh sb="2" eb="4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</si>
</sst>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0"/>
    <numFmt numFmtId="177" formatCode="[$-F800]dddd\,\ mmmm\ dd\,\ yyyy"/>
    <numFmt numFmtId="178" formatCode="yyyy/mm/dd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 tint="-0.249977111117893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12" fillId="0" borderId="0" xfId="3" applyFont="1">
      <alignment vertical="center"/>
    </xf>
    <xf numFmtId="0" fontId="12" fillId="0" borderId="1" xfId="3" applyFont="1" applyBorder="1">
      <alignment vertical="center"/>
    </xf>
    <xf numFmtId="0" fontId="1" fillId="0" borderId="1" xfId="3" applyFont="1" applyBorder="1">
      <alignment vertical="center"/>
    </xf>
    <xf numFmtId="0" fontId="1" fillId="0" borderId="1" xfId="3" applyFont="1" applyFill="1" applyBorder="1">
      <alignment vertical="center"/>
    </xf>
    <xf numFmtId="0" fontId="12" fillId="0" borderId="9" xfId="3" applyFont="1" applyBorder="1" applyAlignment="1">
      <alignment horizontal="left" vertical="center"/>
    </xf>
    <xf numFmtId="0" fontId="12" fillId="0" borderId="7" xfId="3" applyFont="1" applyBorder="1">
      <alignment vertical="center"/>
    </xf>
    <xf numFmtId="0" fontId="1" fillId="0" borderId="7" xfId="3" applyFont="1" applyBorder="1">
      <alignment vertical="center"/>
    </xf>
    <xf numFmtId="0" fontId="1" fillId="0" borderId="7" xfId="3" applyFont="1" applyFill="1" applyBorder="1">
      <alignment vertical="center"/>
    </xf>
    <xf numFmtId="0" fontId="12" fillId="0" borderId="4" xfId="3" applyFont="1" applyBorder="1" applyAlignment="1">
      <alignment horizontal="left" vertical="center"/>
    </xf>
    <xf numFmtId="0" fontId="12" fillId="0" borderId="12" xfId="3" applyFont="1" applyBorder="1">
      <alignment vertical="center"/>
    </xf>
    <xf numFmtId="0" fontId="1" fillId="0" borderId="12" xfId="3" applyFont="1" applyFill="1" applyBorder="1">
      <alignment vertical="center"/>
    </xf>
    <xf numFmtId="0" fontId="1" fillId="0" borderId="16" xfId="3" applyFont="1" applyFill="1" applyBorder="1">
      <alignment vertical="center"/>
    </xf>
    <xf numFmtId="0" fontId="12" fillId="0" borderId="19" xfId="3" applyFont="1" applyFill="1" applyBorder="1" applyAlignment="1">
      <alignment horizontal="right" vertical="center"/>
    </xf>
    <xf numFmtId="0" fontId="12" fillId="0" borderId="20" xfId="3" applyFont="1" applyFill="1" applyBorder="1" applyAlignment="1">
      <alignment horizontal="right" vertical="center"/>
    </xf>
    <xf numFmtId="0" fontId="15" fillId="0" borderId="21" xfId="3" applyFont="1" applyFill="1" applyBorder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0" borderId="1" xfId="4" applyFont="1" applyBorder="1">
      <alignment vertical="center"/>
    </xf>
    <xf numFmtId="0" fontId="10" fillId="0" borderId="1" xfId="4" applyFont="1" applyFill="1" applyBorder="1">
      <alignment vertical="center"/>
    </xf>
    <xf numFmtId="0" fontId="0" fillId="0" borderId="1" xfId="3" applyFont="1" applyFill="1" applyBorder="1">
      <alignment vertical="center"/>
    </xf>
    <xf numFmtId="0" fontId="0" fillId="0" borderId="12" xfId="3" applyFont="1" applyFill="1" applyBorder="1">
      <alignment vertical="center"/>
    </xf>
    <xf numFmtId="0" fontId="0" fillId="0" borderId="0" xfId="3" applyFont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2" borderId="7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23" fillId="0" borderId="1" xfId="4" applyFont="1" applyFill="1" applyBorder="1">
      <alignment vertical="center"/>
    </xf>
    <xf numFmtId="0" fontId="23" fillId="0" borderId="1" xfId="4" applyFont="1" applyFill="1" applyBorder="1" applyAlignment="1">
      <alignment vertical="center" wrapText="1"/>
    </xf>
    <xf numFmtId="0" fontId="23" fillId="0" borderId="1" xfId="4" applyFont="1" applyFill="1" applyBorder="1" applyAlignment="1">
      <alignment horizontal="center" vertical="center"/>
    </xf>
    <xf numFmtId="178" fontId="10" fillId="0" borderId="1" xfId="4" applyNumberFormat="1" applyFont="1" applyFill="1" applyBorder="1" applyAlignment="1">
      <alignment vertical="center" wrapText="1"/>
    </xf>
    <xf numFmtId="0" fontId="12" fillId="0" borderId="14" xfId="3" applyFont="1" applyBorder="1" applyAlignment="1">
      <alignment horizontal="center" vertical="center"/>
    </xf>
    <xf numFmtId="0" fontId="1" fillId="0" borderId="4" xfId="3" applyFont="1" applyBorder="1" applyAlignment="1">
      <alignment horizontal="left" vertical="center"/>
    </xf>
    <xf numFmtId="0" fontId="1" fillId="0" borderId="12" xfId="3" applyFont="1" applyBorder="1">
      <alignment vertical="center"/>
    </xf>
    <xf numFmtId="0" fontId="1" fillId="0" borderId="28" xfId="3" applyFont="1" applyFill="1" applyBorder="1">
      <alignment vertical="center"/>
    </xf>
    <xf numFmtId="0" fontId="1" fillId="0" borderId="9" xfId="3" applyFont="1" applyBorder="1" applyAlignment="1">
      <alignment horizontal="left" vertical="center"/>
    </xf>
    <xf numFmtId="0" fontId="0" fillId="0" borderId="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0" fillId="0" borderId="38" xfId="3" applyFont="1" applyBorder="1" applyAlignment="1">
      <alignment horizontal="center" vertical="center"/>
    </xf>
    <xf numFmtId="0" fontId="12" fillId="4" borderId="0" xfId="3" applyFont="1" applyFill="1">
      <alignment vertical="center"/>
    </xf>
    <xf numFmtId="0" fontId="0" fillId="4" borderId="1" xfId="3" applyFont="1" applyFill="1" applyBorder="1">
      <alignment vertical="center"/>
    </xf>
    <xf numFmtId="0" fontId="12" fillId="4" borderId="1" xfId="3" applyFont="1" applyFill="1" applyBorder="1">
      <alignment vertical="center"/>
    </xf>
    <xf numFmtId="0" fontId="12" fillId="4" borderId="0" xfId="3" applyFont="1" applyFill="1" applyBorder="1">
      <alignment vertical="center"/>
    </xf>
    <xf numFmtId="0" fontId="0" fillId="4" borderId="1" xfId="3" applyFont="1" applyFill="1" applyBorder="1" applyAlignment="1">
      <alignment horizontal="center" vertical="center"/>
    </xf>
    <xf numFmtId="14" fontId="0" fillId="4" borderId="1" xfId="3" applyNumberFormat="1" applyFont="1" applyFill="1" applyBorder="1" applyAlignment="1">
      <alignment horizontal="center" vertical="center"/>
    </xf>
    <xf numFmtId="14" fontId="12" fillId="4" borderId="1" xfId="3" applyNumberFormat="1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22" fillId="0" borderId="15" xfId="3" applyFont="1" applyFill="1" applyBorder="1" applyAlignment="1">
      <alignment horizontal="center" vertical="center"/>
    </xf>
    <xf numFmtId="0" fontId="22" fillId="0" borderId="18" xfId="3" applyFont="1" applyFill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2" fillId="4" borderId="0" xfId="3" applyFont="1" applyFill="1" applyAlignment="1">
      <alignment vertical="center"/>
    </xf>
    <xf numFmtId="0" fontId="12" fillId="3" borderId="1" xfId="3" applyFont="1" applyFill="1" applyBorder="1" applyAlignment="1" applyProtection="1">
      <alignment horizontal="center" vertical="center"/>
    </xf>
    <xf numFmtId="0" fontId="1" fillId="3" borderId="1" xfId="3" applyFont="1" applyFill="1" applyBorder="1" applyAlignment="1" applyProtection="1">
      <alignment horizontal="left" vertical="center" shrinkToFit="1"/>
    </xf>
    <xf numFmtId="178" fontId="9" fillId="4" borderId="1" xfId="3" applyNumberFormat="1" applyFont="1" applyFill="1" applyBorder="1" applyAlignment="1">
      <alignment horizontal="left" vertical="center"/>
    </xf>
    <xf numFmtId="0" fontId="9" fillId="4" borderId="1" xfId="3" applyFont="1" applyFill="1" applyBorder="1" applyAlignment="1">
      <alignment horizontal="left" vertical="center"/>
    </xf>
    <xf numFmtId="0" fontId="0" fillId="4" borderId="0" xfId="3" applyFont="1" applyFill="1" applyBorder="1" applyAlignment="1">
      <alignment horizontal="center" vertical="center"/>
    </xf>
    <xf numFmtId="14" fontId="0" fillId="4" borderId="0" xfId="3" applyNumberFormat="1" applyFont="1" applyFill="1" applyBorder="1" applyAlignment="1">
      <alignment horizontal="center" vertical="center"/>
    </xf>
    <xf numFmtId="14" fontId="12" fillId="4" borderId="0" xfId="3" applyNumberFormat="1" applyFont="1" applyFill="1" applyBorder="1" applyAlignment="1">
      <alignment horizontal="center" vertical="center"/>
    </xf>
    <xf numFmtId="0" fontId="0" fillId="4" borderId="0" xfId="3" applyFont="1" applyFill="1" applyBorder="1">
      <alignment vertical="center"/>
    </xf>
    <xf numFmtId="0" fontId="0" fillId="4" borderId="1" xfId="3" applyFont="1" applyFill="1" applyBorder="1" applyAlignment="1">
      <alignment vertical="center" wrapText="1"/>
    </xf>
    <xf numFmtId="14" fontId="9" fillId="0" borderId="0" xfId="3" applyNumberFormat="1" applyFont="1" applyAlignment="1">
      <alignment horizontal="center" vertical="center"/>
    </xf>
    <xf numFmtId="14" fontId="1" fillId="0" borderId="0" xfId="3" applyNumberFormat="1" applyFont="1">
      <alignment vertical="center"/>
    </xf>
    <xf numFmtId="0" fontId="24" fillId="5" borderId="0" xfId="0" applyFont="1" applyFill="1" applyAlignment="1" applyProtection="1">
      <alignment horizontal="left" vertical="center"/>
    </xf>
    <xf numFmtId="0" fontId="12" fillId="5" borderId="0" xfId="3" applyFont="1" applyFill="1" applyAlignment="1">
      <alignment vertical="center"/>
    </xf>
    <xf numFmtId="0" fontId="24" fillId="5" borderId="0" xfId="3" applyFont="1" applyFill="1">
      <alignment vertical="center"/>
    </xf>
    <xf numFmtId="0" fontId="12" fillId="5" borderId="0" xfId="3" applyFont="1" applyFill="1">
      <alignment vertical="center"/>
    </xf>
    <xf numFmtId="0" fontId="6" fillId="5" borderId="0" xfId="3" applyFont="1" applyFill="1" applyAlignment="1">
      <alignment horizontal="left" vertical="center"/>
    </xf>
    <xf numFmtId="0" fontId="4" fillId="5" borderId="0" xfId="3" applyFont="1" applyFill="1" applyAlignment="1">
      <alignment horizontal="center" vertical="center"/>
    </xf>
    <xf numFmtId="0" fontId="12" fillId="5" borderId="0" xfId="3" applyFont="1" applyFill="1" applyAlignment="1">
      <alignment horizontal="center" vertical="center"/>
    </xf>
    <xf numFmtId="0" fontId="8" fillId="5" borderId="0" xfId="3" applyFont="1" applyFill="1" applyAlignment="1">
      <alignment horizontal="center" vertical="center"/>
    </xf>
    <xf numFmtId="0" fontId="9" fillId="5" borderId="0" xfId="3" applyFont="1" applyFill="1" applyAlignment="1">
      <alignment horizontal="left" vertical="center"/>
    </xf>
    <xf numFmtId="178" fontId="9" fillId="5" borderId="0" xfId="3" applyNumberFormat="1" applyFont="1" applyFill="1" applyAlignment="1">
      <alignment horizontal="center" vertical="center"/>
    </xf>
    <xf numFmtId="0" fontId="8" fillId="5" borderId="0" xfId="3" applyFont="1" applyFill="1" applyAlignment="1">
      <alignment horizontal="left" vertical="center"/>
    </xf>
    <xf numFmtId="0" fontId="9" fillId="5" borderId="0" xfId="3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center" vertical="center"/>
    </xf>
    <xf numFmtId="176" fontId="0" fillId="5" borderId="0" xfId="3" applyNumberFormat="1" applyFont="1" applyFill="1" applyBorder="1" applyAlignment="1">
      <alignment horizontal="left" vertical="center"/>
    </xf>
    <xf numFmtId="176" fontId="1" fillId="5" borderId="0" xfId="3" applyNumberFormat="1" applyFont="1" applyFill="1" applyBorder="1" applyAlignment="1">
      <alignment horizontal="left" vertical="center"/>
    </xf>
    <xf numFmtId="0" fontId="0" fillId="5" borderId="0" xfId="3" applyFont="1" applyFill="1" applyBorder="1" applyAlignment="1">
      <alignment horizontal="left" vertical="center"/>
    </xf>
    <xf numFmtId="0" fontId="12" fillId="5" borderId="13" xfId="3" applyFont="1" applyFill="1" applyBorder="1" applyAlignment="1">
      <alignment horizontal="left" vertical="center"/>
    </xf>
    <xf numFmtId="0" fontId="14" fillId="5" borderId="0" xfId="3" applyFont="1" applyFill="1" applyAlignment="1">
      <alignment horizontal="right" vertical="center"/>
    </xf>
    <xf numFmtId="0" fontId="21" fillId="5" borderId="0" xfId="3" applyFont="1" applyFill="1" applyAlignment="1">
      <alignment horizontal="right" vertical="center"/>
    </xf>
    <xf numFmtId="0" fontId="22" fillId="5" borderId="0" xfId="3" applyFont="1" applyFill="1">
      <alignment vertical="center"/>
    </xf>
    <xf numFmtId="0" fontId="1" fillId="0" borderId="0" xfId="3" applyNumberFormat="1" applyFont="1">
      <alignment vertical="center"/>
    </xf>
    <xf numFmtId="0" fontId="26" fillId="5" borderId="0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left" vertical="center"/>
    </xf>
    <xf numFmtId="14" fontId="9" fillId="5" borderId="0" xfId="3" applyNumberFormat="1" applyFont="1" applyFill="1" applyAlignment="1">
      <alignment horizontal="center" vertical="center"/>
    </xf>
    <xf numFmtId="14" fontId="1" fillId="5" borderId="0" xfId="3" applyNumberFormat="1" applyFont="1" applyFill="1">
      <alignment vertical="center"/>
    </xf>
    <xf numFmtId="0" fontId="1" fillId="5" borderId="0" xfId="3" applyNumberFormat="1" applyFont="1" applyFill="1">
      <alignment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0" fillId="0" borderId="34" xfId="3" applyFont="1" applyBorder="1" applyAlignment="1">
      <alignment horizontal="center" vertical="center" wrapText="1"/>
    </xf>
    <xf numFmtId="0" fontId="5" fillId="5" borderId="0" xfId="3" applyFont="1" applyFill="1" applyAlignment="1">
      <alignment horizontal="center" vertical="center"/>
    </xf>
    <xf numFmtId="0" fontId="0" fillId="5" borderId="0" xfId="0" applyFill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2" fillId="5" borderId="1" xfId="3" applyFont="1" applyFill="1" applyBorder="1">
      <alignment vertical="center"/>
    </xf>
    <xf numFmtId="0" fontId="0" fillId="5" borderId="1" xfId="3" applyFont="1" applyFill="1" applyBorder="1">
      <alignment vertical="center"/>
    </xf>
    <xf numFmtId="0" fontId="0" fillId="5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left" vertical="center"/>
    </xf>
    <xf numFmtId="0" fontId="1" fillId="5" borderId="1" xfId="3" applyFont="1" applyFill="1" applyBorder="1">
      <alignment vertical="center"/>
    </xf>
    <xf numFmtId="0" fontId="1" fillId="5" borderId="1" xfId="3" applyFont="1" applyFill="1" applyBorder="1" applyAlignment="1">
      <alignment horizontal="center" vertical="center"/>
    </xf>
    <xf numFmtId="0" fontId="0" fillId="5" borderId="1" xfId="3" applyFont="1" applyFill="1" applyBorder="1" applyAlignment="1">
      <alignment horizontal="left" vertical="center"/>
    </xf>
    <xf numFmtId="0" fontId="20" fillId="5" borderId="0" xfId="3" applyFont="1" applyFill="1" applyBorder="1" applyAlignment="1" applyProtection="1">
      <alignment horizontal="left" vertical="center" shrinkToFit="1"/>
      <protection locked="0"/>
    </xf>
    <xf numFmtId="0" fontId="12" fillId="5" borderId="0" xfId="3" applyFont="1" applyFill="1" applyBorder="1" applyAlignment="1" applyProtection="1">
      <alignment horizontal="center" vertical="center"/>
      <protection locked="0"/>
    </xf>
    <xf numFmtId="0" fontId="0" fillId="5" borderId="1" xfId="3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 wrapText="1"/>
    </xf>
    <xf numFmtId="0" fontId="0" fillId="5" borderId="0" xfId="0" applyFill="1" applyBorder="1">
      <alignment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0" fillId="5" borderId="0" xfId="0" applyFont="1" applyFill="1">
      <alignment vertical="center"/>
    </xf>
    <xf numFmtId="0" fontId="13" fillId="5" borderId="0" xfId="0" applyFont="1" applyFill="1" applyBorder="1" applyAlignment="1">
      <alignment horizontal="left" vertical="center"/>
    </xf>
    <xf numFmtId="0" fontId="0" fillId="5" borderId="0" xfId="0" applyFont="1" applyFill="1" applyBorder="1">
      <alignment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5" borderId="0" xfId="3" applyFont="1" applyFill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4" borderId="0" xfId="3" applyFont="1" applyFill="1" applyAlignment="1" applyProtection="1">
      <alignment vertical="center"/>
    </xf>
    <xf numFmtId="0" fontId="12" fillId="5" borderId="0" xfId="3" applyFont="1" applyFill="1" applyProtection="1">
      <alignment vertical="center"/>
    </xf>
    <xf numFmtId="0" fontId="24" fillId="5" borderId="0" xfId="3" applyFont="1" applyFill="1" applyProtection="1">
      <alignment vertical="center"/>
    </xf>
    <xf numFmtId="0" fontId="12" fillId="0" borderId="0" xfId="3" applyFont="1" applyProtection="1">
      <alignment vertical="center"/>
    </xf>
    <xf numFmtId="0" fontId="12" fillId="4" borderId="0" xfId="3" applyFont="1" applyFill="1" applyProtection="1">
      <alignment vertical="center"/>
    </xf>
    <xf numFmtId="0" fontId="6" fillId="5" borderId="0" xfId="3" applyFont="1" applyFill="1" applyAlignment="1" applyProtection="1">
      <alignment horizontal="left" vertical="center"/>
    </xf>
    <xf numFmtId="0" fontId="0" fillId="4" borderId="0" xfId="3" applyFont="1" applyFill="1" applyBorder="1" applyAlignment="1" applyProtection="1">
      <alignment horizontal="center" vertical="center"/>
    </xf>
    <xf numFmtId="14" fontId="0" fillId="4" borderId="0" xfId="3" applyNumberFormat="1" applyFont="1" applyFill="1" applyBorder="1" applyAlignment="1" applyProtection="1">
      <alignment horizontal="center" vertical="center"/>
    </xf>
    <xf numFmtId="0" fontId="4" fillId="5" borderId="0" xfId="3" applyFont="1" applyFill="1" applyAlignment="1" applyProtection="1">
      <alignment horizontal="center" vertical="center"/>
    </xf>
    <xf numFmtId="0" fontId="12" fillId="5" borderId="0" xfId="3" applyFont="1" applyFill="1" applyAlignment="1" applyProtection="1">
      <alignment horizontal="center" vertical="center"/>
    </xf>
    <xf numFmtId="14" fontId="12" fillId="4" borderId="0" xfId="3" applyNumberFormat="1" applyFont="1" applyFill="1" applyBorder="1" applyAlignment="1" applyProtection="1">
      <alignment horizontal="center" vertical="center"/>
    </xf>
    <xf numFmtId="0" fontId="0" fillId="4" borderId="0" xfId="3" applyFont="1" applyFill="1" applyBorder="1" applyProtection="1">
      <alignment vertical="center"/>
    </xf>
    <xf numFmtId="0" fontId="12" fillId="4" borderId="0" xfId="3" applyFont="1" applyFill="1" applyBorder="1" applyProtection="1">
      <alignment vertical="center"/>
    </xf>
    <xf numFmtId="0" fontId="8" fillId="5" borderId="0" xfId="3" applyFont="1" applyFill="1" applyAlignment="1" applyProtection="1">
      <alignment horizontal="left" vertical="center"/>
    </xf>
    <xf numFmtId="0" fontId="8" fillId="5" borderId="0" xfId="3" applyFont="1" applyFill="1" applyAlignment="1" applyProtection="1">
      <alignment horizontal="center" vertical="center"/>
    </xf>
    <xf numFmtId="14" fontId="9" fillId="5" borderId="0" xfId="3" applyNumberFormat="1" applyFont="1" applyFill="1" applyAlignment="1" applyProtection="1">
      <alignment horizontal="center" vertical="center"/>
    </xf>
    <xf numFmtId="14" fontId="9" fillId="0" borderId="0" xfId="3" applyNumberFormat="1" applyFont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9" fillId="5" borderId="0" xfId="3" applyFont="1" applyFill="1" applyAlignment="1" applyProtection="1">
      <alignment horizontal="left" vertical="center"/>
    </xf>
    <xf numFmtId="178" fontId="9" fillId="5" borderId="0" xfId="3" applyNumberFormat="1" applyFont="1" applyFill="1" applyAlignment="1" applyProtection="1">
      <alignment horizontal="center" vertical="center"/>
    </xf>
    <xf numFmtId="14" fontId="1" fillId="5" borderId="0" xfId="3" applyNumberFormat="1" applyFont="1" applyFill="1" applyProtection="1">
      <alignment vertical="center"/>
    </xf>
    <xf numFmtId="14" fontId="1" fillId="0" borderId="0" xfId="3" applyNumberFormat="1" applyFont="1" applyProtection="1">
      <alignment vertical="center"/>
    </xf>
    <xf numFmtId="178" fontId="9" fillId="4" borderId="1" xfId="3" applyNumberFormat="1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center" vertical="center"/>
    </xf>
    <xf numFmtId="0" fontId="1" fillId="5" borderId="0" xfId="3" applyNumberFormat="1" applyFont="1" applyFill="1" applyProtection="1">
      <alignment vertical="center"/>
    </xf>
    <xf numFmtId="0" fontId="1" fillId="0" borderId="0" xfId="3" applyNumberFormat="1" applyFont="1" applyProtection="1">
      <alignment vertical="center"/>
    </xf>
    <xf numFmtId="0" fontId="9" fillId="4" borderId="1" xfId="3" applyFont="1" applyFill="1" applyBorder="1" applyAlignment="1" applyProtection="1">
      <alignment horizontal="left" vertical="center"/>
    </xf>
    <xf numFmtId="0" fontId="8" fillId="0" borderId="5" xfId="3" applyFont="1" applyFill="1" applyBorder="1" applyAlignment="1" applyProtection="1">
      <alignment horizontal="center" vertical="center"/>
    </xf>
    <xf numFmtId="0" fontId="26" fillId="5" borderId="0" xfId="3" applyFont="1" applyFill="1" applyBorder="1" applyAlignment="1" applyProtection="1">
      <alignment horizontal="left" vertical="center"/>
    </xf>
    <xf numFmtId="0" fontId="9" fillId="5" borderId="0" xfId="3" applyFont="1" applyFill="1" applyBorder="1" applyAlignment="1" applyProtection="1">
      <alignment horizontal="left" vertical="center"/>
    </xf>
    <xf numFmtId="0" fontId="5" fillId="5" borderId="0" xfId="3" applyFont="1" applyFill="1" applyBorder="1" applyAlignment="1" applyProtection="1">
      <alignment horizontal="center" vertical="center"/>
    </xf>
    <xf numFmtId="0" fontId="8" fillId="5" borderId="0" xfId="3" applyFont="1" applyFill="1" applyBorder="1" applyAlignment="1" applyProtection="1">
      <alignment horizontal="left" vertical="center"/>
    </xf>
    <xf numFmtId="176" fontId="0" fillId="5" borderId="0" xfId="3" applyNumberFormat="1" applyFont="1" applyFill="1" applyBorder="1" applyAlignment="1" applyProtection="1">
      <alignment horizontal="left" vertical="center"/>
    </xf>
    <xf numFmtId="176" fontId="1" fillId="5" borderId="0" xfId="3" applyNumberFormat="1" applyFont="1" applyFill="1" applyBorder="1" applyAlignment="1" applyProtection="1">
      <alignment horizontal="left" vertical="center"/>
    </xf>
    <xf numFmtId="0" fontId="0" fillId="5" borderId="0" xfId="3" applyFont="1" applyFill="1" applyBorder="1" applyAlignment="1" applyProtection="1">
      <alignment horizontal="left" vertical="center"/>
    </xf>
    <xf numFmtId="0" fontId="0" fillId="4" borderId="1" xfId="3" applyFont="1" applyFill="1" applyBorder="1" applyProtection="1">
      <alignment vertical="center"/>
    </xf>
    <xf numFmtId="0" fontId="12" fillId="4" borderId="1" xfId="3" applyFont="1" applyFill="1" applyBorder="1" applyProtection="1">
      <alignment vertical="center"/>
    </xf>
    <xf numFmtId="0" fontId="22" fillId="5" borderId="0" xfId="3" applyFont="1" applyFill="1" applyProtection="1">
      <alignment vertical="center"/>
    </xf>
    <xf numFmtId="0" fontId="12" fillId="5" borderId="13" xfId="3" applyFont="1" applyFill="1" applyBorder="1" applyAlignment="1" applyProtection="1">
      <alignment horizontal="left" vertical="center"/>
    </xf>
    <xf numFmtId="0" fontId="22" fillId="0" borderId="2" xfId="3" applyFont="1" applyFill="1" applyBorder="1" applyAlignment="1" applyProtection="1">
      <alignment horizontal="center" vertical="center"/>
    </xf>
    <xf numFmtId="0" fontId="22" fillId="0" borderId="6" xfId="3" applyFont="1" applyFill="1" applyBorder="1" applyAlignment="1" applyProtection="1">
      <alignment horizontal="center" vertical="center"/>
    </xf>
    <xf numFmtId="0" fontId="22" fillId="0" borderId="15" xfId="3" applyFont="1" applyFill="1" applyBorder="1" applyAlignment="1" applyProtection="1">
      <alignment horizontal="center" vertical="center"/>
    </xf>
    <xf numFmtId="0" fontId="22" fillId="0" borderId="18" xfId="3" applyFont="1" applyFill="1" applyBorder="1" applyAlignment="1" applyProtection="1">
      <alignment horizontal="center" vertical="center" wrapText="1"/>
    </xf>
    <xf numFmtId="0" fontId="12" fillId="0" borderId="1" xfId="3" applyFont="1" applyBorder="1" applyProtection="1">
      <alignment vertical="center"/>
    </xf>
    <xf numFmtId="0" fontId="12" fillId="0" borderId="7" xfId="3" applyFont="1" applyBorder="1" applyProtection="1">
      <alignment vertical="center"/>
    </xf>
    <xf numFmtId="0" fontId="12" fillId="0" borderId="4" xfId="3" applyFont="1" applyBorder="1" applyAlignment="1" applyProtection="1">
      <alignment horizontal="left" vertical="center"/>
    </xf>
    <xf numFmtId="0" fontId="12" fillId="0" borderId="19" xfId="3" applyFont="1" applyFill="1" applyBorder="1" applyAlignment="1" applyProtection="1">
      <alignment horizontal="right" vertical="center"/>
    </xf>
    <xf numFmtId="0" fontId="1" fillId="0" borderId="1" xfId="3" applyFont="1" applyBorder="1" applyProtection="1">
      <alignment vertical="center"/>
    </xf>
    <xf numFmtId="0" fontId="1" fillId="0" borderId="7" xfId="3" applyFont="1" applyBorder="1" applyProtection="1">
      <alignment vertical="center"/>
    </xf>
    <xf numFmtId="0" fontId="1" fillId="0" borderId="1" xfId="3" applyFont="1" applyFill="1" applyBorder="1" applyProtection="1">
      <alignment vertical="center"/>
    </xf>
    <xf numFmtId="0" fontId="1" fillId="0" borderId="7" xfId="3" applyFont="1" applyFill="1" applyBorder="1" applyProtection="1">
      <alignment vertical="center"/>
    </xf>
    <xf numFmtId="0" fontId="12" fillId="0" borderId="12" xfId="3" applyFont="1" applyBorder="1" applyProtection="1">
      <alignment vertical="center"/>
    </xf>
    <xf numFmtId="0" fontId="1" fillId="0" borderId="12" xfId="3" applyFont="1" applyFill="1" applyBorder="1" applyProtection="1">
      <alignment vertical="center"/>
    </xf>
    <xf numFmtId="0" fontId="1" fillId="0" borderId="16" xfId="3" applyFont="1" applyFill="1" applyBorder="1" applyProtection="1">
      <alignment vertical="center"/>
    </xf>
    <xf numFmtId="0" fontId="12" fillId="0" borderId="9" xfId="3" applyFont="1" applyBorder="1" applyAlignment="1" applyProtection="1">
      <alignment horizontal="left" vertical="center"/>
    </xf>
    <xf numFmtId="0" fontId="12" fillId="0" borderId="20" xfId="3" applyFont="1" applyFill="1" applyBorder="1" applyAlignment="1" applyProtection="1">
      <alignment horizontal="right" vertical="center"/>
    </xf>
    <xf numFmtId="0" fontId="0" fillId="0" borderId="1" xfId="3" applyFont="1" applyFill="1" applyBorder="1" applyProtection="1">
      <alignment vertical="center"/>
    </xf>
    <xf numFmtId="0" fontId="0" fillId="0" borderId="12" xfId="3" applyFont="1" applyFill="1" applyBorder="1" applyProtection="1">
      <alignment vertical="center"/>
    </xf>
    <xf numFmtId="0" fontId="1" fillId="0" borderId="4" xfId="3" applyFont="1" applyBorder="1" applyAlignment="1" applyProtection="1">
      <alignment horizontal="left" vertical="center"/>
    </xf>
    <xf numFmtId="0" fontId="1" fillId="0" borderId="12" xfId="3" applyFont="1" applyBorder="1" applyProtection="1">
      <alignment vertical="center"/>
    </xf>
    <xf numFmtId="0" fontId="0" fillId="0" borderId="34" xfId="3" applyFont="1" applyBorder="1" applyAlignment="1" applyProtection="1">
      <alignment horizontal="center" vertical="center" wrapText="1"/>
    </xf>
    <xf numFmtId="0" fontId="1" fillId="0" borderId="28" xfId="3" applyFont="1" applyFill="1" applyBorder="1" applyProtection="1">
      <alignment vertical="center"/>
    </xf>
    <xf numFmtId="0" fontId="1" fillId="0" borderId="9" xfId="3" applyFont="1" applyBorder="1" applyAlignment="1" applyProtection="1">
      <alignment horizontal="left" vertical="center"/>
    </xf>
    <xf numFmtId="0" fontId="15" fillId="0" borderId="21" xfId="3" applyFont="1" applyFill="1" applyBorder="1" applyAlignment="1" applyProtection="1">
      <alignment horizontal="right" vertical="center"/>
    </xf>
    <xf numFmtId="0" fontId="14" fillId="5" borderId="0" xfId="3" applyFont="1" applyFill="1" applyAlignment="1" applyProtection="1">
      <alignment horizontal="right" vertical="center"/>
    </xf>
    <xf numFmtId="0" fontId="0" fillId="0" borderId="6" xfId="3" applyFont="1" applyBorder="1" applyAlignment="1" applyProtection="1">
      <alignment horizontal="center" vertical="center"/>
    </xf>
    <xf numFmtId="0" fontId="12" fillId="0" borderId="37" xfId="3" applyFont="1" applyBorder="1" applyAlignment="1" applyProtection="1">
      <alignment horizontal="center" vertical="center"/>
    </xf>
    <xf numFmtId="0" fontId="12" fillId="0" borderId="14" xfId="3" applyFont="1" applyBorder="1" applyAlignment="1" applyProtection="1">
      <alignment horizontal="center" vertical="center"/>
    </xf>
    <xf numFmtId="0" fontId="0" fillId="0" borderId="38" xfId="3" applyFont="1" applyBorder="1" applyAlignment="1" applyProtection="1">
      <alignment horizontal="center" vertical="center"/>
    </xf>
    <xf numFmtId="0" fontId="21" fillId="5" borderId="0" xfId="3" applyFont="1" applyFill="1" applyAlignment="1" applyProtection="1">
      <alignment horizontal="right" vertical="center"/>
    </xf>
    <xf numFmtId="0" fontId="0" fillId="0" borderId="0" xfId="3" applyFont="1" applyAlignment="1" applyProtection="1">
      <alignment horizontal="center" vertical="center"/>
    </xf>
    <xf numFmtId="0" fontId="0" fillId="4" borderId="1" xfId="3" applyFont="1" applyFill="1" applyBorder="1" applyAlignment="1" applyProtection="1">
      <alignment horizontal="center" vertical="center"/>
    </xf>
    <xf numFmtId="14" fontId="0" fillId="4" borderId="1" xfId="3" applyNumberFormat="1" applyFont="1" applyFill="1" applyBorder="1" applyAlignment="1" applyProtection="1">
      <alignment horizontal="center" vertical="center"/>
    </xf>
    <xf numFmtId="14" fontId="12" fillId="4" borderId="1" xfId="3" applyNumberFormat="1" applyFont="1" applyFill="1" applyBorder="1" applyAlignment="1" applyProtection="1">
      <alignment horizontal="center" vertical="center"/>
    </xf>
    <xf numFmtId="0" fontId="0" fillId="4" borderId="1" xfId="3" applyFont="1" applyFill="1" applyBorder="1" applyAlignment="1" applyProtection="1">
      <alignment vertical="center" wrapText="1"/>
    </xf>
    <xf numFmtId="0" fontId="12" fillId="4" borderId="0" xfId="3" applyFont="1" applyFill="1" applyAlignment="1" applyProtection="1">
      <alignment horizontal="center" vertical="center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Protection="1">
      <alignment vertical="center"/>
    </xf>
    <xf numFmtId="177" fontId="0" fillId="0" borderId="0" xfId="0" applyNumberForma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0" fillId="0" borderId="0" xfId="3" applyFont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7" borderId="1" xfId="3" applyFont="1" applyFill="1" applyBorder="1" applyAlignment="1" applyProtection="1">
      <alignment horizontal="left" vertical="center" shrinkToFit="1"/>
      <protection locked="0"/>
    </xf>
    <xf numFmtId="0" fontId="0" fillId="7" borderId="1" xfId="3" applyFont="1" applyFill="1" applyBorder="1" applyAlignment="1" applyProtection="1">
      <alignment horizontal="center" vertical="center"/>
      <protection locked="0"/>
    </xf>
    <xf numFmtId="0" fontId="12" fillId="7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29" fillId="5" borderId="0" xfId="3" applyFont="1" applyFill="1" applyAlignment="1">
      <alignment vertical="center"/>
    </xf>
    <xf numFmtId="0" fontId="29" fillId="0" borderId="0" xfId="0" applyFont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22" fillId="0" borderId="15" xfId="3" applyFont="1" applyFill="1" applyBorder="1" applyAlignment="1" applyProtection="1">
      <alignment horizontal="center" vertical="center" wrapText="1"/>
    </xf>
    <xf numFmtId="0" fontId="22" fillId="0" borderId="15" xfId="3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39" xfId="3" applyFont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 wrapText="1"/>
    </xf>
    <xf numFmtId="0" fontId="12" fillId="0" borderId="41" xfId="3" applyFont="1" applyBorder="1" applyAlignment="1">
      <alignment horizontal="center" vertical="center" wrapText="1"/>
    </xf>
    <xf numFmtId="0" fontId="16" fillId="5" borderId="0" xfId="3" applyFont="1" applyFill="1" applyBorder="1" applyAlignment="1">
      <alignment horizontal="left" vertical="center"/>
    </xf>
    <xf numFmtId="0" fontId="22" fillId="0" borderId="30" xfId="3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0" fillId="7" borderId="7" xfId="3" applyFont="1" applyFill="1" applyBorder="1" applyAlignment="1" applyProtection="1">
      <alignment horizontal="left" vertical="center"/>
      <protection locked="0"/>
    </xf>
    <xf numFmtId="0" fontId="12" fillId="7" borderId="8" xfId="3" applyFont="1" applyFill="1" applyBorder="1" applyAlignment="1" applyProtection="1">
      <alignment horizontal="left" vertical="center"/>
      <protection locked="0"/>
    </xf>
    <xf numFmtId="178" fontId="12" fillId="7" borderId="7" xfId="3" applyNumberFormat="1" applyFont="1" applyFill="1" applyBorder="1" applyAlignment="1" applyProtection="1">
      <alignment horizontal="left" vertical="center"/>
      <protection locked="0"/>
    </xf>
    <xf numFmtId="178" fontId="12" fillId="7" borderId="8" xfId="3" applyNumberFormat="1" applyFont="1" applyFill="1" applyBorder="1" applyAlignment="1" applyProtection="1">
      <alignment horizontal="left" vertical="center"/>
      <protection locked="0"/>
    </xf>
    <xf numFmtId="178" fontId="0" fillId="7" borderId="30" xfId="3" applyNumberFormat="1" applyFont="1" applyFill="1" applyBorder="1" applyAlignment="1" applyProtection="1">
      <alignment horizontal="left" vertical="center"/>
      <protection locked="0"/>
    </xf>
    <xf numFmtId="178" fontId="12" fillId="7" borderId="26" xfId="3" applyNumberFormat="1" applyFont="1" applyFill="1" applyBorder="1" applyAlignment="1" applyProtection="1">
      <alignment horizontal="left" vertical="center"/>
      <protection locked="0"/>
    </xf>
    <xf numFmtId="0" fontId="0" fillId="7" borderId="28" xfId="3" applyFont="1" applyFill="1" applyBorder="1" applyAlignment="1" applyProtection="1">
      <alignment horizontal="left" vertical="center"/>
      <protection locked="0"/>
    </xf>
    <xf numFmtId="0" fontId="12" fillId="7" borderId="29" xfId="3" applyFont="1" applyFill="1" applyBorder="1" applyAlignment="1" applyProtection="1">
      <alignment horizontal="left" vertical="center"/>
      <protection locked="0"/>
    </xf>
    <xf numFmtId="176" fontId="0" fillId="5" borderId="0" xfId="3" applyNumberFormat="1" applyFont="1" applyFill="1" applyBorder="1" applyAlignment="1">
      <alignment horizontal="left" vertical="center"/>
    </xf>
    <xf numFmtId="176" fontId="1" fillId="5" borderId="0" xfId="3" applyNumberFormat="1" applyFont="1" applyFill="1" applyBorder="1" applyAlignment="1">
      <alignment horizontal="left" vertical="center"/>
    </xf>
    <xf numFmtId="0" fontId="24" fillId="5" borderId="0" xfId="3" applyFont="1" applyFill="1" applyAlignment="1">
      <alignment horizontal="left" vertical="center"/>
    </xf>
    <xf numFmtId="177" fontId="1" fillId="5" borderId="0" xfId="3" applyNumberFormat="1" applyFont="1" applyFill="1" applyAlignment="1">
      <alignment horizontal="right" vertical="center"/>
    </xf>
    <xf numFmtId="0" fontId="5" fillId="5" borderId="0" xfId="3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31" xfId="3" applyFont="1" applyFill="1" applyBorder="1" applyAlignment="1" applyProtection="1">
      <alignment horizontal="left" vertical="center"/>
      <protection locked="0"/>
    </xf>
    <xf numFmtId="0" fontId="12" fillId="7" borderId="22" xfId="3" applyFont="1" applyFill="1" applyBorder="1" applyAlignment="1" applyProtection="1">
      <alignment horizontal="left" vertical="center"/>
      <protection locked="0"/>
    </xf>
    <xf numFmtId="0" fontId="12" fillId="0" borderId="39" xfId="3" applyFont="1" applyBorder="1" applyAlignment="1">
      <alignment horizontal="center" vertical="center" wrapText="1"/>
    </xf>
    <xf numFmtId="0" fontId="0" fillId="0" borderId="32" xfId="3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left" vertical="center"/>
    </xf>
    <xf numFmtId="0" fontId="22" fillId="0" borderId="25" xfId="3" applyFont="1" applyFill="1" applyBorder="1" applyAlignment="1">
      <alignment horizontal="left" vertical="center"/>
    </xf>
    <xf numFmtId="0" fontId="22" fillId="0" borderId="26" xfId="3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 wrapText="1"/>
    </xf>
    <xf numFmtId="0" fontId="12" fillId="0" borderId="30" xfId="3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7" borderId="3" xfId="3" applyFont="1" applyFill="1" applyBorder="1" applyAlignment="1" applyProtection="1">
      <alignment horizontal="left" vertical="top" wrapText="1"/>
      <protection locked="0"/>
    </xf>
    <xf numFmtId="0" fontId="1" fillId="7" borderId="23" xfId="3" applyFont="1" applyFill="1" applyBorder="1" applyAlignment="1" applyProtection="1">
      <alignment horizontal="left" vertical="top" wrapText="1"/>
      <protection locked="0"/>
    </xf>
    <xf numFmtId="0" fontId="1" fillId="7" borderId="8" xfId="3" applyFont="1" applyFill="1" applyBorder="1" applyAlignment="1" applyProtection="1">
      <alignment horizontal="left" vertical="top" wrapText="1"/>
      <protection locked="0"/>
    </xf>
    <xf numFmtId="0" fontId="22" fillId="0" borderId="3" xfId="3" applyFont="1" applyFill="1" applyBorder="1" applyAlignment="1">
      <alignment horizontal="left" vertical="center"/>
    </xf>
    <xf numFmtId="0" fontId="22" fillId="0" borderId="23" xfId="3" applyFont="1" applyFill="1" applyBorder="1" applyAlignment="1">
      <alignment horizontal="left" vertical="center"/>
    </xf>
    <xf numFmtId="0" fontId="22" fillId="0" borderId="8" xfId="3" applyFont="1" applyFill="1" applyBorder="1" applyAlignment="1">
      <alignment horizontal="left" vertical="center"/>
    </xf>
    <xf numFmtId="0" fontId="0" fillId="7" borderId="5" xfId="3" applyFont="1" applyFill="1" applyBorder="1" applyAlignment="1" applyProtection="1">
      <alignment horizontal="left" vertical="top" wrapText="1"/>
      <protection locked="0"/>
    </xf>
    <xf numFmtId="0" fontId="1" fillId="7" borderId="27" xfId="3" applyFont="1" applyFill="1" applyBorder="1" applyAlignment="1" applyProtection="1">
      <alignment horizontal="left" vertical="top" wrapText="1"/>
      <protection locked="0"/>
    </xf>
    <xf numFmtId="0" fontId="1" fillId="7" borderId="29" xfId="3" applyFont="1" applyFill="1" applyBorder="1" applyAlignment="1" applyProtection="1">
      <alignment horizontal="left" vertical="top" wrapText="1"/>
      <protection locked="0"/>
    </xf>
    <xf numFmtId="0" fontId="12" fillId="0" borderId="0" xfId="3" applyFont="1" applyBorder="1" applyAlignment="1">
      <alignment horizontal="center" vertical="center"/>
    </xf>
    <xf numFmtId="0" fontId="16" fillId="5" borderId="0" xfId="3" applyFont="1" applyFill="1" applyBorder="1" applyAlignment="1" applyProtection="1">
      <alignment horizontal="left" vertical="center"/>
    </xf>
    <xf numFmtId="0" fontId="24" fillId="5" borderId="0" xfId="3" applyFont="1" applyFill="1" applyAlignment="1" applyProtection="1">
      <alignment horizontal="left" vertical="center"/>
    </xf>
    <xf numFmtId="177" fontId="1" fillId="5" borderId="0" xfId="3" applyNumberFormat="1" applyFont="1" applyFill="1" applyAlignment="1" applyProtection="1">
      <alignment horizontal="right" vertical="center"/>
    </xf>
    <xf numFmtId="0" fontId="25" fillId="5" borderId="0" xfId="0" applyFont="1" applyFill="1" applyAlignment="1" applyProtection="1">
      <alignment horizontal="left" vertical="center"/>
    </xf>
    <xf numFmtId="0" fontId="20" fillId="5" borderId="0" xfId="0" applyFont="1" applyFill="1" applyAlignment="1" applyProtection="1">
      <alignment horizontal="left" vertical="center"/>
    </xf>
    <xf numFmtId="178" fontId="12" fillId="3" borderId="30" xfId="3" applyNumberFormat="1" applyFont="1" applyFill="1" applyBorder="1" applyAlignment="1" applyProtection="1">
      <alignment horizontal="left" vertical="center"/>
    </xf>
    <xf numFmtId="178" fontId="12" fillId="3" borderId="26" xfId="3" applyNumberFormat="1" applyFont="1" applyFill="1" applyBorder="1" applyAlignment="1" applyProtection="1">
      <alignment horizontal="left" vertical="center"/>
    </xf>
    <xf numFmtId="0" fontId="0" fillId="3" borderId="31" xfId="3" applyFont="1" applyFill="1" applyBorder="1" applyAlignment="1" applyProtection="1">
      <alignment horizontal="left" vertical="center"/>
    </xf>
    <xf numFmtId="0" fontId="12" fillId="3" borderId="22" xfId="3" applyFont="1" applyFill="1" applyBorder="1" applyAlignment="1" applyProtection="1">
      <alignment horizontal="left" vertical="center"/>
    </xf>
    <xf numFmtId="0" fontId="0" fillId="3" borderId="7" xfId="3" applyFont="1" applyFill="1" applyBorder="1" applyAlignment="1" applyProtection="1">
      <alignment horizontal="left" vertical="center"/>
    </xf>
    <xf numFmtId="0" fontId="12" fillId="3" borderId="8" xfId="3" applyFont="1" applyFill="1" applyBorder="1" applyAlignment="1" applyProtection="1">
      <alignment horizontal="left" vertical="center"/>
    </xf>
    <xf numFmtId="178" fontId="0" fillId="3" borderId="7" xfId="3" applyNumberFormat="1" applyFont="1" applyFill="1" applyBorder="1" applyAlignment="1" applyProtection="1">
      <alignment horizontal="left" vertical="center"/>
    </xf>
    <xf numFmtId="178" fontId="0" fillId="3" borderId="8" xfId="3" applyNumberFormat="1" applyFont="1" applyFill="1" applyBorder="1" applyAlignment="1" applyProtection="1">
      <alignment horizontal="left" vertical="center"/>
    </xf>
    <xf numFmtId="0" fontId="0" fillId="3" borderId="28" xfId="3" applyFont="1" applyFill="1" applyBorder="1" applyAlignment="1" applyProtection="1">
      <alignment horizontal="left" vertical="center"/>
    </xf>
    <xf numFmtId="0" fontId="12" fillId="3" borderId="29" xfId="3" applyFont="1" applyFill="1" applyBorder="1" applyAlignment="1" applyProtection="1">
      <alignment horizontal="left" vertical="center"/>
    </xf>
    <xf numFmtId="176" fontId="0" fillId="5" borderId="0" xfId="3" applyNumberFormat="1" applyFont="1" applyFill="1" applyBorder="1" applyAlignment="1" applyProtection="1">
      <alignment horizontal="left" vertical="center"/>
    </xf>
    <xf numFmtId="176" fontId="1" fillId="5" borderId="0" xfId="3" applyNumberFormat="1" applyFont="1" applyFill="1" applyBorder="1" applyAlignment="1" applyProtection="1">
      <alignment horizontal="left" vertical="center"/>
    </xf>
    <xf numFmtId="0" fontId="0" fillId="3" borderId="5" xfId="3" applyFont="1" applyFill="1" applyBorder="1" applyAlignment="1" applyProtection="1">
      <alignment horizontal="left" vertical="top" wrapText="1"/>
    </xf>
    <xf numFmtId="0" fontId="1" fillId="3" borderId="27" xfId="3" applyFont="1" applyFill="1" applyBorder="1" applyAlignment="1" applyProtection="1">
      <alignment horizontal="left" vertical="top" wrapText="1"/>
    </xf>
    <xf numFmtId="0" fontId="1" fillId="3" borderId="29" xfId="3" applyFont="1" applyFill="1" applyBorder="1" applyAlignment="1" applyProtection="1">
      <alignment horizontal="left" vertical="top" wrapText="1"/>
    </xf>
    <xf numFmtId="0" fontId="22" fillId="0" borderId="30" xfId="3" applyFont="1" applyFill="1" applyBorder="1" applyAlignment="1" applyProtection="1">
      <alignment horizontal="center" vertical="center"/>
    </xf>
    <xf numFmtId="0" fontId="22" fillId="0" borderId="17" xfId="3" applyFont="1" applyFill="1" applyBorder="1" applyAlignment="1" applyProtection="1">
      <alignment horizontal="center" vertical="center"/>
    </xf>
    <xf numFmtId="0" fontId="0" fillId="0" borderId="39" xfId="3" applyFont="1" applyBorder="1" applyAlignment="1" applyProtection="1">
      <alignment horizontal="center" vertical="center" wrapText="1"/>
    </xf>
    <xf numFmtId="0" fontId="12" fillId="0" borderId="40" xfId="3" applyFont="1" applyBorder="1" applyAlignment="1" applyProtection="1">
      <alignment horizontal="center" vertical="center" wrapText="1"/>
    </xf>
    <xf numFmtId="0" fontId="12" fillId="0" borderId="41" xfId="3" applyFont="1" applyBorder="1" applyAlignment="1" applyProtection="1">
      <alignment horizontal="center" vertical="center" wrapText="1"/>
    </xf>
    <xf numFmtId="0" fontId="12" fillId="0" borderId="39" xfId="3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4" xfId="3" applyFont="1" applyFill="1" applyBorder="1" applyAlignment="1" applyProtection="1">
      <alignment horizontal="center" vertical="center"/>
    </xf>
    <xf numFmtId="0" fontId="5" fillId="0" borderId="11" xfId="3" applyFont="1" applyFill="1" applyBorder="1" applyAlignment="1" applyProtection="1">
      <alignment horizontal="center" vertical="center"/>
    </xf>
    <xf numFmtId="0" fontId="22" fillId="0" borderId="2" xfId="3" applyFont="1" applyFill="1" applyBorder="1" applyAlignment="1" applyProtection="1">
      <alignment horizontal="left" vertical="center"/>
    </xf>
    <xf numFmtId="0" fontId="22" fillId="0" borderId="25" xfId="3" applyFont="1" applyFill="1" applyBorder="1" applyAlignment="1" applyProtection="1">
      <alignment horizontal="left" vertical="center"/>
    </xf>
    <xf numFmtId="0" fontId="22" fillId="0" borderId="26" xfId="3" applyFont="1" applyFill="1" applyBorder="1" applyAlignment="1" applyProtection="1">
      <alignment horizontal="left" vertical="center"/>
    </xf>
    <xf numFmtId="0" fontId="0" fillId="3" borderId="3" xfId="3" applyFont="1" applyFill="1" applyBorder="1" applyAlignment="1" applyProtection="1">
      <alignment horizontal="left" vertical="top" wrapText="1"/>
    </xf>
    <xf numFmtId="0" fontId="1" fillId="3" borderId="23" xfId="3" applyFont="1" applyFill="1" applyBorder="1" applyAlignment="1" applyProtection="1">
      <alignment horizontal="left" vertical="top" wrapText="1"/>
    </xf>
    <xf numFmtId="0" fontId="1" fillId="3" borderId="8" xfId="3" applyFont="1" applyFill="1" applyBorder="1" applyAlignment="1" applyProtection="1">
      <alignment horizontal="left" vertical="top" wrapText="1"/>
    </xf>
    <xf numFmtId="0" fontId="22" fillId="0" borderId="3" xfId="3" applyFont="1" applyFill="1" applyBorder="1" applyAlignment="1" applyProtection="1">
      <alignment horizontal="left" vertical="center"/>
    </xf>
    <xf numFmtId="0" fontId="22" fillId="0" borderId="23" xfId="3" applyFont="1" applyFill="1" applyBorder="1" applyAlignment="1" applyProtection="1">
      <alignment horizontal="left" vertical="center"/>
    </xf>
    <xf numFmtId="0" fontId="22" fillId="0" borderId="8" xfId="3" applyFont="1" applyFill="1" applyBorder="1" applyAlignment="1" applyProtection="1">
      <alignment horizontal="left" vertical="center"/>
    </xf>
    <xf numFmtId="0" fontId="12" fillId="0" borderId="0" xfId="3" applyFont="1" applyBorder="1" applyAlignment="1" applyProtection="1">
      <alignment horizontal="center" vertical="center"/>
    </xf>
    <xf numFmtId="0" fontId="0" fillId="0" borderId="32" xfId="3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12" fillId="0" borderId="30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0" xfId="3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28" xfId="3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12" fillId="5" borderId="1" xfId="3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0" xfId="1" applyFill="1" applyBorder="1" applyAlignment="1" applyProtection="1">
      <alignment vertical="center"/>
    </xf>
    <xf numFmtId="0" fontId="27" fillId="5" borderId="0" xfId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5" borderId="12" xfId="3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2"/>
    <cellStyle name="標準" xfId="0" builtinId="0"/>
    <cellStyle name="標準 2" xfId="3"/>
    <cellStyle name="標準_40_取込ファイルﾚｲｱｳﾄ_元" xfId="4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5</xdr:col>
          <xdr:colOff>1552575</xdr:colOff>
          <xdr:row>24</xdr:row>
          <xdr:rowOff>38100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1171575</xdr:colOff>
          <xdr:row>23</xdr:row>
          <xdr:rowOff>28575</xdr:rowOff>
        </xdr:from>
        <xdr:to>
          <xdr:col>5</xdr:col>
          <xdr:colOff>714375</xdr:colOff>
          <xdr:row>25</xdr:row>
          <xdr:rowOff>85725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2295525</xdr:colOff>
      <xdr:row>1</xdr:row>
      <xdr:rowOff>57150</xdr:rowOff>
    </xdr:from>
    <xdr:to>
      <xdr:col>8</xdr:col>
      <xdr:colOff>685800</xdr:colOff>
      <xdr:row>3</xdr:row>
      <xdr:rowOff>123825</xdr:rowOff>
    </xdr:to>
    <xdr:sp macro="" textlink="">
      <xdr:nvSpPr>
        <xdr:cNvPr id="2" name="角丸四角形 1"/>
        <xdr:cNvSpPr/>
      </xdr:nvSpPr>
      <xdr:spPr>
        <a:xfrm>
          <a:off x="7334250" y="276225"/>
          <a:ext cx="1581150" cy="381000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chemeClr val="accent1">
                  <a:lumMod val="75000"/>
                </a:schemeClr>
              </a:solidFill>
            </a:rPr>
            <a:t>2017</a:t>
          </a:r>
          <a:r>
            <a:rPr kumimoji="1" lang="ja-JP" altLang="en-US" sz="1400" b="1">
              <a:solidFill>
                <a:schemeClr val="accent1">
                  <a:lumMod val="75000"/>
                </a:schemeClr>
              </a:solidFill>
            </a:rPr>
            <a:t>年度専用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1066799</xdr:colOff>
      <xdr:row>0</xdr:row>
      <xdr:rowOff>171450</xdr:rowOff>
    </xdr:from>
    <xdr:to>
      <xdr:col>6</xdr:col>
      <xdr:colOff>781049</xdr:colOff>
      <xdr:row>4</xdr:row>
      <xdr:rowOff>57150</xdr:rowOff>
    </xdr:to>
    <xdr:sp macro="" textlink="">
      <xdr:nvSpPr>
        <xdr:cNvPr id="4" name="角丸四角形 3"/>
        <xdr:cNvSpPr/>
      </xdr:nvSpPr>
      <xdr:spPr>
        <a:xfrm>
          <a:off x="3352799" y="171450"/>
          <a:ext cx="2466975" cy="63817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6</xdr:col>
      <xdr:colOff>2295525</xdr:colOff>
      <xdr:row>1</xdr:row>
      <xdr:rowOff>57150</xdr:rowOff>
    </xdr:from>
    <xdr:to>
      <xdr:col>8</xdr:col>
      <xdr:colOff>685800</xdr:colOff>
      <xdr:row>3</xdr:row>
      <xdr:rowOff>123825</xdr:rowOff>
    </xdr:to>
    <xdr:sp macro="" textlink="">
      <xdr:nvSpPr>
        <xdr:cNvPr id="5" name="角丸四角形 4"/>
        <xdr:cNvSpPr/>
      </xdr:nvSpPr>
      <xdr:spPr>
        <a:xfrm>
          <a:off x="7334250" y="276225"/>
          <a:ext cx="1581150" cy="381000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chemeClr val="accent1">
                  <a:lumMod val="75000"/>
                </a:schemeClr>
              </a:solidFill>
            </a:rPr>
            <a:t>2017</a:t>
          </a:r>
          <a:r>
            <a:rPr kumimoji="1" lang="ja-JP" altLang="en-US" sz="1400" b="1">
              <a:solidFill>
                <a:schemeClr val="accent1">
                  <a:lumMod val="75000"/>
                </a:schemeClr>
              </a:solidFill>
            </a:rPr>
            <a:t>年度専用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0017/Desktop/&#26989;&#21209;&#65423;&#65414;&#65389;&#65393;&#65433;&#12288;&#27700;&#35895;/3-6-0_&#9679;&#65322;&#65315;-HP/&#9679;12SA&#30003;&#36796;&#29992;&#32025;/12SA&#26032;&#30003;&#36796;&#12501;&#12457;&#12540;&#12512;/SA&#36039;&#26684;&#26356;&#26032;&#30003;&#36796;&#26360;&#25913;&#27700;&#35895;_1209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申込画面"/>
      <sheetName val="資格更新申込フォーム"/>
      <sheetName val="Sheet1"/>
      <sheetName val="Sheet2"/>
      <sheetName val="更新申込書既"/>
      <sheetName val="Sheet5"/>
      <sheetName val="Sheet3"/>
    </sheetNames>
    <sheetDataSet>
      <sheetData sheetId="0" refreshError="1"/>
      <sheetData sheetId="1">
        <row r="1">
          <cell r="A1" t="str">
            <v>場所0</v>
          </cell>
          <cell r="B1" t="str">
            <v>場所1</v>
          </cell>
          <cell r="C1" t="str">
            <v>場所2</v>
          </cell>
          <cell r="D1" t="str">
            <v>場所3</v>
          </cell>
          <cell r="E1" t="str">
            <v>場所4</v>
          </cell>
          <cell r="F1" t="str">
            <v>場所5</v>
          </cell>
          <cell r="G1" t="str">
            <v>場所6</v>
          </cell>
          <cell r="H1" t="str">
            <v>場所7</v>
          </cell>
          <cell r="I1" t="str">
            <v>場所8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japan-certification.com/wp-content/uploads/SA_surveillance_2016_v40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japan-certification.com/certifying-examination/saftiasessa/application/surveillance/" TargetMode="External"/><Relationship Id="rId1" Type="http://schemas.openxmlformats.org/officeDocument/2006/relationships/hyperlink" Target="https://www.japan-certification.com/certifying-examination/saftiasessa/application/qualification-inf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apan-certification.com/wp-content/uploads/SA_surveillance_2014_v40.xlsx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www.japan-certification.com/wp-content/uploads/SA_surveillance_2015_v40.xlsx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n-certification.com/mhlw_text/" TargetMode="External"/><Relationship Id="rId2" Type="http://schemas.openxmlformats.org/officeDocument/2006/relationships/hyperlink" Target="http://www.japan-certification.com/mhlw_examination/" TargetMode="External"/><Relationship Id="rId1" Type="http://schemas.openxmlformats.org/officeDocument/2006/relationships/hyperlink" Target="http://www.japan-certification.com/certifying-examination/about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japan-certification.com/mhlw_inf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46"/>
  <sheetViews>
    <sheetView tabSelected="1" zoomScaleNormal="100" workbookViewId="0"/>
  </sheetViews>
  <sheetFormatPr defaultRowHeight="13.5"/>
  <cols>
    <col min="1" max="1" width="2.875" style="207" bestFit="1" customWidth="1"/>
    <col min="2" max="2" width="2.75" style="207" customWidth="1"/>
    <col min="3" max="3" width="10.75" style="206" customWidth="1"/>
    <col min="4" max="4" width="17.125" style="206" customWidth="1"/>
    <col min="5" max="5" width="7.125" style="206" bestFit="1" customWidth="1"/>
    <col min="6" max="6" width="20.75" style="206" customWidth="1"/>
    <col min="7" max="7" width="9.5" style="206" customWidth="1"/>
    <col min="8" max="8" width="7.5" style="207" bestFit="1" customWidth="1"/>
    <col min="9" max="16384" width="9" style="207"/>
  </cols>
  <sheetData>
    <row r="1" spans="1:10" ht="17.25">
      <c r="A1" s="205" t="s">
        <v>167</v>
      </c>
      <c r="B1" s="205"/>
      <c r="C1" s="205"/>
      <c r="D1" s="205"/>
      <c r="E1" s="205"/>
      <c r="F1" s="205"/>
      <c r="H1" s="206"/>
      <c r="I1" s="221"/>
      <c r="J1" s="224">
        <v>2017</v>
      </c>
    </row>
    <row r="2" spans="1:10" ht="17.25">
      <c r="A2" s="205"/>
      <c r="B2" s="205"/>
      <c r="C2" s="205"/>
      <c r="D2" s="205"/>
      <c r="E2" s="205"/>
      <c r="F2" s="205"/>
      <c r="H2" s="206"/>
      <c r="I2" s="206"/>
    </row>
    <row r="3" spans="1:10" ht="17.25">
      <c r="A3" s="205"/>
      <c r="B3" s="205" t="str">
        <f>"報告対象の活動期間："&amp;J1&amp;"年度("&amp;J1&amp;"年4月1日～"&amp;J1+1&amp;"年3月31日)"</f>
        <v>報告対象の活動期間：2017年度(2017年4月1日～2018年3月31日)</v>
      </c>
      <c r="C3" s="205"/>
      <c r="D3" s="205"/>
      <c r="E3" s="205"/>
      <c r="F3" s="205"/>
      <c r="H3" s="206"/>
      <c r="I3" s="206"/>
    </row>
    <row r="4" spans="1:10">
      <c r="A4" s="206"/>
      <c r="B4" s="206"/>
      <c r="H4" s="206"/>
      <c r="I4" s="206"/>
    </row>
    <row r="5" spans="1:10" ht="17.25">
      <c r="A5" s="205"/>
      <c r="B5" s="222" t="s">
        <v>221</v>
      </c>
      <c r="C5" s="205"/>
      <c r="D5" s="205"/>
      <c r="E5" s="205"/>
      <c r="F5" s="205"/>
      <c r="H5" s="206"/>
      <c r="I5" s="206"/>
    </row>
    <row r="6" spans="1:10" ht="10.5" customHeight="1">
      <c r="A6" s="205"/>
      <c r="B6" s="205"/>
      <c r="C6" s="205"/>
      <c r="D6" s="205"/>
      <c r="E6" s="205"/>
      <c r="F6" s="205"/>
      <c r="H6" s="206"/>
      <c r="I6" s="206"/>
    </row>
    <row r="7" spans="1:10">
      <c r="A7" s="206"/>
      <c r="B7" s="206"/>
      <c r="H7" s="206"/>
      <c r="I7" s="206"/>
    </row>
    <row r="8" spans="1:10">
      <c r="A8" s="206" t="s">
        <v>159</v>
      </c>
      <c r="B8" s="206"/>
      <c r="H8" s="206"/>
      <c r="I8" s="206"/>
    </row>
    <row r="9" spans="1:10">
      <c r="A9" s="206"/>
      <c r="B9" s="206"/>
      <c r="H9" s="206"/>
      <c r="I9" s="206"/>
    </row>
    <row r="10" spans="1:10" ht="13.5" customHeight="1">
      <c r="A10" s="208" t="s">
        <v>160</v>
      </c>
      <c r="B10" s="209"/>
      <c r="D10" s="209"/>
      <c r="E10" s="209"/>
      <c r="F10" s="209"/>
      <c r="G10" s="210"/>
      <c r="H10" s="206"/>
      <c r="I10" s="206"/>
    </row>
    <row r="11" spans="1:10" ht="13.5" customHeight="1">
      <c r="A11" s="209"/>
      <c r="B11" s="209" t="s">
        <v>170</v>
      </c>
      <c r="D11" s="209"/>
      <c r="E11" s="209"/>
      <c r="F11" s="209"/>
      <c r="G11" s="210"/>
      <c r="H11" s="206"/>
      <c r="I11" s="206"/>
    </row>
    <row r="12" spans="1:10">
      <c r="B12" s="209" t="s">
        <v>176</v>
      </c>
      <c r="C12" s="204"/>
      <c r="D12" s="204"/>
      <c r="E12" s="209"/>
      <c r="F12" s="209"/>
      <c r="G12" s="210"/>
      <c r="H12" s="206"/>
      <c r="I12" s="206"/>
    </row>
    <row r="13" spans="1:10" ht="15" customHeight="1">
      <c r="C13" s="225" t="s">
        <v>177</v>
      </c>
      <c r="D13" s="204"/>
      <c r="E13" s="209"/>
      <c r="F13" s="204"/>
      <c r="G13" s="210"/>
      <c r="H13" s="206"/>
      <c r="I13" s="206"/>
    </row>
    <row r="14" spans="1:10">
      <c r="A14" s="209"/>
      <c r="B14" s="209"/>
      <c r="C14" s="211"/>
      <c r="D14" s="204"/>
      <c r="E14" s="211"/>
      <c r="F14" s="204" t="s">
        <v>217</v>
      </c>
      <c r="G14" s="210"/>
      <c r="H14" s="206"/>
      <c r="I14" s="206"/>
    </row>
    <row r="15" spans="1:10" ht="15" customHeight="1">
      <c r="A15" s="208" t="s">
        <v>168</v>
      </c>
      <c r="C15" s="209"/>
      <c r="D15" s="204"/>
      <c r="E15" s="209"/>
      <c r="F15" s="204"/>
      <c r="G15" s="210"/>
      <c r="H15" s="206"/>
      <c r="I15" s="206"/>
    </row>
    <row r="16" spans="1:10">
      <c r="A16" s="209"/>
      <c r="B16" s="228" t="s">
        <v>161</v>
      </c>
      <c r="C16" s="229"/>
      <c r="D16" s="229"/>
      <c r="E16" s="229"/>
      <c r="F16" s="229"/>
      <c r="G16" s="229"/>
      <c r="H16" s="229"/>
      <c r="I16" s="229"/>
    </row>
    <row r="17" spans="1:9">
      <c r="A17" s="209"/>
      <c r="B17" s="203"/>
      <c r="C17" s="209"/>
      <c r="D17" s="204"/>
      <c r="E17" s="209"/>
      <c r="F17" s="204"/>
      <c r="G17" s="210"/>
      <c r="H17" s="206"/>
      <c r="I17" s="206"/>
    </row>
    <row r="18" spans="1:9" s="212" customFormat="1">
      <c r="C18" s="212" t="s">
        <v>171</v>
      </c>
      <c r="G18" s="209"/>
      <c r="H18" s="209"/>
      <c r="I18" s="209"/>
    </row>
    <row r="19" spans="1:9">
      <c r="A19" s="209"/>
      <c r="B19" s="209"/>
      <c r="C19" s="211"/>
      <c r="D19" s="204"/>
      <c r="E19" s="211"/>
      <c r="F19" s="204"/>
      <c r="G19" s="210"/>
      <c r="H19" s="206"/>
      <c r="I19" s="206"/>
    </row>
    <row r="20" spans="1:9">
      <c r="A20" s="208" t="s">
        <v>162</v>
      </c>
      <c r="B20" s="209"/>
      <c r="C20" s="213"/>
      <c r="D20" s="213"/>
      <c r="E20" s="209"/>
      <c r="F20" s="209"/>
      <c r="G20" s="210"/>
      <c r="H20" s="206"/>
      <c r="I20" s="206"/>
    </row>
    <row r="21" spans="1:9" s="212" customFormat="1">
      <c r="B21" s="228" t="s">
        <v>96</v>
      </c>
      <c r="C21" s="229"/>
      <c r="D21" s="229"/>
      <c r="E21" s="229"/>
      <c r="F21" s="229"/>
      <c r="G21" s="229"/>
      <c r="H21" s="229"/>
      <c r="I21" s="229"/>
    </row>
    <row r="22" spans="1:9">
      <c r="C22" s="209"/>
      <c r="D22" s="209"/>
      <c r="E22" s="209"/>
      <c r="F22" s="209"/>
      <c r="G22" s="209"/>
      <c r="H22" s="206"/>
      <c r="I22" s="206"/>
    </row>
    <row r="23" spans="1:9">
      <c r="G23" s="210"/>
      <c r="H23" s="210"/>
      <c r="I23" s="210"/>
    </row>
    <row r="24" spans="1:9" ht="15" customHeight="1">
      <c r="A24" s="214" t="str">
        <f>"※本ファイルは、活動期間が"&amp;J1&amp;"年度("&amp;J1&amp;"年4月1日～"&amp;J1+1&amp;"年3月31日)専用です。"</f>
        <v>※本ファイルは、活動期間が2017年度(2017年4月1日～2018年3月31日)専用です。</v>
      </c>
      <c r="B24" s="206"/>
      <c r="H24" s="206"/>
      <c r="I24" s="206"/>
    </row>
    <row r="25" spans="1:9" ht="15" customHeight="1">
      <c r="A25" s="206"/>
      <c r="B25" s="214" t="str">
        <f>"活動期間が"&amp;J1-1&amp;"年度以前の報告には使用できません。"</f>
        <v>活動期間が2016年度以前の報告には使用できません。</v>
      </c>
      <c r="H25" s="206"/>
      <c r="I25" s="206"/>
    </row>
    <row r="26" spans="1:9" ht="15" customHeight="1">
      <c r="A26" s="206"/>
      <c r="B26" s="214" t="str">
        <f>J1-1&amp;"年度以前の報告には、下記のファイルを使用してください。"</f>
        <v>2016年度以前の報告には、下記のファイルを使用してください。</v>
      </c>
      <c r="H26" s="206"/>
      <c r="I26" s="206"/>
    </row>
    <row r="27" spans="1:9">
      <c r="B27" s="215"/>
      <c r="C27" s="209"/>
      <c r="D27" s="209"/>
      <c r="E27" s="209"/>
      <c r="F27" s="209"/>
      <c r="H27" s="206"/>
      <c r="I27" s="206"/>
    </row>
    <row r="28" spans="1:9">
      <c r="A28" s="215"/>
      <c r="B28" s="215" t="str">
        <f>"・活動期間："&amp;$J$1-1&amp;"年度("&amp;$J$1-1&amp;"年4月1日～"&amp;$J$1&amp;"年3月31日)"</f>
        <v>・活動期間：2016年度(2016年4月1日～2017年3月31日)</v>
      </c>
      <c r="C28" s="209"/>
      <c r="D28" s="209"/>
      <c r="E28" s="209"/>
      <c r="F28" s="209"/>
      <c r="H28" s="206"/>
      <c r="I28" s="206"/>
    </row>
    <row r="29" spans="1:9">
      <c r="A29" s="209"/>
      <c r="B29" s="209"/>
      <c r="C29" s="228" t="s">
        <v>226</v>
      </c>
      <c r="D29" s="229"/>
      <c r="E29" s="229"/>
      <c r="F29" s="229"/>
      <c r="G29" s="229"/>
      <c r="H29" s="229"/>
      <c r="I29" s="206"/>
    </row>
    <row r="30" spans="1:9">
      <c r="A30" s="209"/>
      <c r="B30" s="215" t="str">
        <f>"・活動期間："&amp;$J$1-2&amp;"年度("&amp;$J$1-2&amp;"年4月1日～"&amp;$J$1-1&amp;"年3月31日)"</f>
        <v>・活動期間：2015年度(2015年4月1日～2016年3月31日)</v>
      </c>
      <c r="C30" s="209"/>
      <c r="D30" s="209"/>
      <c r="E30" s="209"/>
      <c r="F30" s="209"/>
      <c r="H30" s="206"/>
      <c r="I30" s="206"/>
    </row>
    <row r="31" spans="1:9">
      <c r="A31" s="209"/>
      <c r="B31" s="209"/>
      <c r="C31" s="228" t="s">
        <v>225</v>
      </c>
      <c r="D31" s="229"/>
      <c r="E31" s="229"/>
      <c r="F31" s="229"/>
      <c r="G31" s="229"/>
      <c r="H31" s="229"/>
      <c r="I31" s="206"/>
    </row>
    <row r="32" spans="1:9">
      <c r="B32" s="215" t="str">
        <f>"・活動期間："&amp;$J$1-3&amp;"年度("&amp;$J$1-3&amp;"年4月1日～"&amp;$J$1-2&amp;"年3月31日)"</f>
        <v>・活動期間：2014年度(2014年4月1日～2015年3月31日)</v>
      </c>
      <c r="C32" s="209"/>
      <c r="D32" s="209"/>
      <c r="E32" s="209"/>
      <c r="F32" s="209"/>
      <c r="H32" s="206"/>
      <c r="I32" s="206"/>
    </row>
    <row r="33" spans="1:9">
      <c r="A33" s="215"/>
      <c r="B33" s="209"/>
      <c r="C33" s="228" t="s">
        <v>224</v>
      </c>
      <c r="D33" s="229"/>
      <c r="E33" s="229"/>
      <c r="F33" s="229"/>
      <c r="G33" s="229"/>
      <c r="H33" s="229"/>
      <c r="I33" s="206"/>
    </row>
    <row r="36" spans="1:9">
      <c r="A36" s="212" t="s">
        <v>166</v>
      </c>
      <c r="G36" s="210"/>
      <c r="H36" s="206"/>
      <c r="I36" s="206"/>
    </row>
    <row r="37" spans="1:9">
      <c r="B37" s="207" t="s">
        <v>169</v>
      </c>
      <c r="H37" s="206"/>
      <c r="I37" s="206"/>
    </row>
    <row r="38" spans="1:9">
      <c r="C38" s="206" t="s">
        <v>163</v>
      </c>
      <c r="H38" s="206"/>
      <c r="I38" s="206"/>
    </row>
    <row r="39" spans="1:9">
      <c r="C39" s="206" t="s">
        <v>164</v>
      </c>
    </row>
    <row r="40" spans="1:9">
      <c r="C40" s="206" t="s">
        <v>165</v>
      </c>
    </row>
    <row r="41" spans="1:9">
      <c r="G41" s="210"/>
    </row>
    <row r="42" spans="1:9">
      <c r="B42" s="206"/>
      <c r="G42" s="210"/>
    </row>
    <row r="43" spans="1:9">
      <c r="G43" s="210"/>
    </row>
    <row r="44" spans="1:9">
      <c r="G44" s="210"/>
    </row>
    <row r="45" spans="1:9">
      <c r="A45" s="216"/>
      <c r="D45" s="210"/>
      <c r="E45" s="210"/>
      <c r="F45" s="210"/>
      <c r="G45" s="210"/>
    </row>
    <row r="46" spans="1:9">
      <c r="A46" s="216"/>
      <c r="D46" s="210"/>
      <c r="E46" s="210"/>
      <c r="F46" s="210"/>
      <c r="G46" s="210"/>
    </row>
  </sheetData>
  <sheetProtection password="F101" sheet="1" objects="1" scenarios="1"/>
  <dataConsolidate/>
  <mergeCells count="5">
    <mergeCell ref="B16:I16"/>
    <mergeCell ref="B21:I21"/>
    <mergeCell ref="C29:H29"/>
    <mergeCell ref="C31:H31"/>
    <mergeCell ref="C33:H33"/>
  </mergeCells>
  <phoneticPr fontId="2"/>
  <hyperlinks>
    <hyperlink ref="B21" r:id="rId1"/>
    <hyperlink ref="B16" r:id="rId2"/>
    <hyperlink ref="C29" r:id="rId3"/>
    <hyperlink ref="C31" r:id="rId4"/>
    <hyperlink ref="C33" r:id="rId5"/>
  </hyperlinks>
  <pageMargins left="0.70866141732283472" right="0.70866141732283472" top="0.74803149606299213" bottom="0.74803149606299213" header="0.31496062992125984" footer="0.31496062992125984"/>
  <pageSetup paperSize="9" scale="92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9" name="Group Box 7">
              <controlPr defaultSize="0" autoFill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5</xdr:col>
                    <xdr:colOff>1552575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Group Box 8">
              <controlPr defaultSize="0" autoFill="0" autoPict="0">
                <anchor moveWithCells="1">
                  <from>
                    <xdr:col>3</xdr:col>
                    <xdr:colOff>1171575</xdr:colOff>
                    <xdr:row>23</xdr:row>
                    <xdr:rowOff>28575</xdr:rowOff>
                  </from>
                  <to>
                    <xdr:col>5</xdr:col>
                    <xdr:colOff>714375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9"/>
  <sheetViews>
    <sheetView zoomScaleNormal="100" zoomScaleSheetLayoutView="100" workbookViewId="0"/>
  </sheetViews>
  <sheetFormatPr defaultRowHeight="13.5"/>
  <cols>
    <col min="1" max="1" width="2.25" style="1" customWidth="1"/>
    <col min="2" max="2" width="22.5" style="1" customWidth="1"/>
    <col min="3" max="3" width="5.25" style="1" bestFit="1" customWidth="1"/>
    <col min="4" max="4" width="24.5" style="1" customWidth="1"/>
    <col min="5" max="5" width="4.5" style="1" bestFit="1" customWidth="1"/>
    <col min="6" max="6" width="7.125" style="1" bestFit="1" customWidth="1"/>
    <col min="7" max="7" width="39.625" style="1" customWidth="1"/>
    <col min="8" max="8" width="7.625" style="1" customWidth="1"/>
    <col min="9" max="9" width="11.125" style="1" customWidth="1"/>
    <col min="10" max="11" width="3.125" style="1" customWidth="1"/>
    <col min="12" max="12" width="7.125" style="38" hidden="1" customWidth="1"/>
    <col min="13" max="13" width="21.625" style="38" hidden="1" customWidth="1"/>
    <col min="14" max="14" width="48.875" style="38" hidden="1" customWidth="1"/>
    <col min="15" max="15" width="9" style="1" customWidth="1"/>
    <col min="16" max="16384" width="9" style="1"/>
  </cols>
  <sheetData>
    <row r="1" spans="1:14" s="48" customFormat="1" ht="17.25" customHeight="1">
      <c r="A1" s="62"/>
      <c r="B1" s="61" t="s">
        <v>183</v>
      </c>
      <c r="C1" s="62"/>
      <c r="D1" s="62"/>
      <c r="E1" s="62"/>
      <c r="F1" s="62"/>
      <c r="G1" s="62"/>
      <c r="H1" s="62"/>
      <c r="I1" s="223">
        <f>説明!J1</f>
        <v>2017</v>
      </c>
      <c r="J1" s="62"/>
      <c r="L1" s="49"/>
      <c r="M1" s="49"/>
      <c r="N1" s="49"/>
    </row>
    <row r="2" spans="1:14" s="48" customFormat="1" ht="10.5" customHeight="1">
      <c r="A2" s="62"/>
      <c r="B2" s="61"/>
      <c r="C2" s="62"/>
      <c r="D2" s="62"/>
      <c r="E2" s="62"/>
      <c r="F2" s="62"/>
      <c r="G2" s="62"/>
      <c r="I2" s="62"/>
      <c r="J2" s="62"/>
      <c r="L2" s="49"/>
      <c r="M2" s="49"/>
      <c r="N2" s="49"/>
    </row>
    <row r="3" spans="1:14" ht="14.25">
      <c r="A3" s="64"/>
      <c r="B3" s="63" t="s">
        <v>187</v>
      </c>
      <c r="C3" s="63"/>
      <c r="D3" s="63"/>
      <c r="E3" s="63"/>
      <c r="F3" s="63"/>
      <c r="G3" s="64"/>
      <c r="H3" s="64"/>
      <c r="I3" s="64"/>
      <c r="J3" s="64"/>
    </row>
    <row r="4" spans="1:14" ht="17.25">
      <c r="A4" s="64"/>
      <c r="B4" s="248" t="s">
        <v>18</v>
      </c>
      <c r="C4" s="248"/>
      <c r="D4" s="248"/>
      <c r="E4" s="248"/>
      <c r="F4" s="248"/>
      <c r="G4" s="65"/>
      <c r="H4" s="249"/>
      <c r="I4" s="249"/>
      <c r="J4" s="64"/>
      <c r="L4" s="54"/>
      <c r="M4" s="55"/>
      <c r="N4" s="54"/>
    </row>
    <row r="5" spans="1:14">
      <c r="A5" s="64"/>
      <c r="B5" s="66"/>
      <c r="C5" s="67"/>
      <c r="D5" s="67"/>
      <c r="E5" s="67"/>
      <c r="F5" s="67" t="s">
        <v>37</v>
      </c>
      <c r="G5" s="67"/>
      <c r="H5" s="67"/>
      <c r="I5" s="64"/>
      <c r="J5" s="64"/>
      <c r="L5" s="54"/>
      <c r="M5" s="56"/>
      <c r="N5" s="57"/>
    </row>
    <row r="6" spans="1:14" ht="17.25">
      <c r="A6" s="64"/>
      <c r="B6" s="250" t="str">
        <f>I1&amp;"年度セーフティアセッサ(SSA/SA/SLA)サーベイランスレポート"</f>
        <v>2017年度セーフティアセッサ(SSA/SA/SLA)サーベイランスレポート</v>
      </c>
      <c r="C6" s="250"/>
      <c r="D6" s="250"/>
      <c r="E6" s="250"/>
      <c r="F6" s="250"/>
      <c r="G6" s="250"/>
      <c r="H6" s="250"/>
      <c r="I6" s="250"/>
      <c r="J6" s="64"/>
      <c r="L6" s="57"/>
      <c r="M6" s="41"/>
      <c r="N6" s="41"/>
    </row>
    <row r="7" spans="1:14" ht="17.25" customHeight="1">
      <c r="A7" s="64"/>
      <c r="B7" s="251" t="str">
        <f>"[報告対象の活動期間："&amp;I1&amp;"年4月1日～"&amp;I1+1&amp;"年3月31日]"</f>
        <v>[報告対象の活動期間：2017年4月1日～2018年3月31日]</v>
      </c>
      <c r="C7" s="252"/>
      <c r="D7" s="252"/>
      <c r="E7" s="252"/>
      <c r="F7" s="252"/>
      <c r="G7" s="252"/>
      <c r="H7" s="252"/>
      <c r="I7" s="252"/>
      <c r="J7" s="64"/>
    </row>
    <row r="8" spans="1:14" ht="17.25" customHeight="1">
      <c r="A8" s="64"/>
      <c r="B8" s="236"/>
      <c r="C8" s="237"/>
      <c r="D8" s="237"/>
      <c r="E8" s="237"/>
      <c r="F8" s="237"/>
      <c r="G8" s="237"/>
      <c r="H8" s="237"/>
      <c r="I8" s="237"/>
      <c r="J8" s="64"/>
    </row>
    <row r="9" spans="1:14" ht="17.25" customHeight="1" thickBot="1">
      <c r="A9" s="64"/>
      <c r="B9" s="71" t="s">
        <v>189</v>
      </c>
      <c r="C9" s="68"/>
      <c r="D9" s="68"/>
      <c r="E9" s="68"/>
      <c r="F9" s="68"/>
      <c r="G9" s="68"/>
      <c r="H9" s="68"/>
      <c r="I9" s="68"/>
      <c r="J9" s="85"/>
      <c r="K9" s="59"/>
    </row>
    <row r="10" spans="1:14" ht="17.25" customHeight="1" thickTop="1">
      <c r="A10" s="64"/>
      <c r="B10" s="88" t="s">
        <v>119</v>
      </c>
      <c r="C10" s="242"/>
      <c r="D10" s="243"/>
      <c r="E10" s="69" t="s">
        <v>227</v>
      </c>
      <c r="F10" s="68"/>
      <c r="G10" s="64"/>
      <c r="H10" s="70"/>
      <c r="I10" s="64"/>
      <c r="J10" s="86"/>
      <c r="K10" s="60"/>
      <c r="M10" s="52">
        <f ca="1">IF(C10="",TODAY(),C10)</f>
        <v>43199</v>
      </c>
    </row>
    <row r="11" spans="1:14" ht="17.25" customHeight="1">
      <c r="A11" s="64"/>
      <c r="B11" s="83" t="s">
        <v>102</v>
      </c>
      <c r="C11" s="253"/>
      <c r="D11" s="254"/>
      <c r="E11" s="69" t="s">
        <v>196</v>
      </c>
      <c r="F11" s="68"/>
      <c r="G11" s="64"/>
      <c r="H11" s="68"/>
      <c r="I11" s="68"/>
      <c r="J11" s="87"/>
      <c r="K11" s="81"/>
      <c r="M11" s="53" t="str">
        <f>SUBSTITUTE(SUBSTITUTE(C11,"　","")," ","")</f>
        <v/>
      </c>
    </row>
    <row r="12" spans="1:14" ht="17.25" customHeight="1">
      <c r="A12" s="64"/>
      <c r="B12" s="83" t="s">
        <v>103</v>
      </c>
      <c r="C12" s="238"/>
      <c r="D12" s="239"/>
      <c r="E12" s="69" t="s">
        <v>197</v>
      </c>
      <c r="F12" s="68"/>
      <c r="G12" s="64"/>
      <c r="H12" s="68"/>
      <c r="I12" s="68"/>
      <c r="J12" s="87"/>
      <c r="K12" s="81"/>
      <c r="M12" s="53" t="str">
        <f>SUBSTITUTE(SUBSTITUTE(C12,"　","")," ","")</f>
        <v/>
      </c>
    </row>
    <row r="13" spans="1:14" ht="17.25" customHeight="1">
      <c r="A13" s="64"/>
      <c r="B13" s="83" t="s">
        <v>78</v>
      </c>
      <c r="C13" s="240"/>
      <c r="D13" s="241"/>
      <c r="E13" s="69" t="s">
        <v>188</v>
      </c>
      <c r="F13" s="68"/>
      <c r="G13" s="64"/>
      <c r="H13" s="68"/>
      <c r="I13" s="68"/>
      <c r="J13" s="64"/>
      <c r="M13" s="52">
        <f>C13</f>
        <v>0</v>
      </c>
    </row>
    <row r="14" spans="1:14" ht="17.25" customHeight="1" thickBot="1">
      <c r="A14" s="64"/>
      <c r="B14" s="89" t="s">
        <v>41</v>
      </c>
      <c r="C14" s="244"/>
      <c r="D14" s="245"/>
      <c r="E14" s="69" t="s">
        <v>190</v>
      </c>
      <c r="F14" s="68"/>
      <c r="G14" s="64"/>
      <c r="H14" s="68"/>
      <c r="I14" s="68"/>
      <c r="J14" s="64"/>
      <c r="M14" s="53" t="str">
        <f>ASC(C14)</f>
        <v/>
      </c>
      <c r="N14" s="38" t="str">
        <f>LEFT(C14,1)</f>
        <v/>
      </c>
    </row>
    <row r="15" spans="1:14" ht="18" thickTop="1">
      <c r="A15" s="64"/>
      <c r="B15" s="82" t="str">
        <f>IF(OR(ISBLANK(C10)=TRUE,ISBLANK(C11)=TRUE,ISBLANK(C12)=TRUE,ISBLANK(C13)=TRUE,ISBLANK(C14)=TRUE),"※資格者情報に未入力項目があります。","")</f>
        <v>※資格者情報に未入力項目があります。</v>
      </c>
      <c r="C15" s="72"/>
      <c r="D15" s="72"/>
      <c r="E15" s="73"/>
      <c r="F15" s="73"/>
      <c r="G15" s="73"/>
      <c r="H15" s="73"/>
      <c r="I15" s="73"/>
      <c r="J15" s="64"/>
    </row>
    <row r="16" spans="1:14" ht="17.25">
      <c r="A16" s="64"/>
      <c r="B16" s="84"/>
      <c r="C16" s="72"/>
      <c r="D16" s="72"/>
      <c r="E16" s="73"/>
      <c r="F16" s="73"/>
      <c r="G16" s="73"/>
      <c r="H16" s="73"/>
      <c r="I16" s="73"/>
      <c r="J16" s="64"/>
    </row>
    <row r="17" spans="1:14" ht="17.25" customHeight="1">
      <c r="A17" s="64"/>
      <c r="B17" s="84" t="s">
        <v>198</v>
      </c>
      <c r="C17" s="72"/>
      <c r="D17" s="72"/>
      <c r="E17" s="73"/>
      <c r="F17" s="73"/>
      <c r="G17" s="73"/>
      <c r="H17" s="73"/>
      <c r="I17" s="73"/>
      <c r="J17" s="64"/>
    </row>
    <row r="18" spans="1:14" ht="15.2" customHeight="1">
      <c r="A18" s="64"/>
      <c r="B18" s="246" t="str">
        <f>"「記入例」シートを参考に、"&amp;I1&amp;"年度1年間の安全技術の実践/研鑽/普及活動について記入してください。"</f>
        <v>「記入例」シートを参考に、2017年度1年間の安全技術の実践/研鑽/普及活動について記入してください。</v>
      </c>
      <c r="C18" s="247"/>
      <c r="D18" s="247"/>
      <c r="E18" s="247"/>
      <c r="F18" s="247"/>
      <c r="G18" s="247"/>
      <c r="H18" s="247"/>
      <c r="I18" s="247"/>
      <c r="J18" s="64"/>
    </row>
    <row r="19" spans="1:14" ht="15.2" customHeight="1">
      <c r="A19" s="64"/>
      <c r="B19" s="74" t="s">
        <v>105</v>
      </c>
      <c r="C19" s="75"/>
      <c r="D19" s="75"/>
      <c r="E19" s="75"/>
      <c r="F19" s="75"/>
      <c r="G19" s="75"/>
      <c r="H19" s="75"/>
      <c r="I19" s="75"/>
      <c r="J19" s="64"/>
    </row>
    <row r="20" spans="1:14">
      <c r="A20" s="64"/>
      <c r="B20" s="76" t="s">
        <v>106</v>
      </c>
      <c r="C20" s="64"/>
      <c r="D20" s="64"/>
      <c r="E20" s="64"/>
      <c r="F20" s="64"/>
      <c r="G20" s="64"/>
      <c r="H20" s="64"/>
      <c r="I20" s="64"/>
      <c r="J20" s="64"/>
    </row>
    <row r="21" spans="1:14" ht="21.75" customHeight="1">
      <c r="A21" s="64"/>
      <c r="B21" s="233" t="s">
        <v>70</v>
      </c>
      <c r="C21" s="233"/>
      <c r="D21" s="233"/>
      <c r="E21" s="233"/>
      <c r="F21" s="233"/>
      <c r="G21" s="233"/>
      <c r="H21" s="233"/>
      <c r="I21" s="233"/>
      <c r="J21" s="64"/>
      <c r="L21" s="39" t="s">
        <v>107</v>
      </c>
      <c r="M21" s="39" t="s">
        <v>156</v>
      </c>
      <c r="N21" s="40">
        <v>5</v>
      </c>
    </row>
    <row r="22" spans="1:14" ht="15.2" customHeight="1" thickBot="1">
      <c r="A22" s="64"/>
      <c r="B22" s="80"/>
      <c r="C22" s="77"/>
      <c r="D22" s="77"/>
      <c r="E22" s="77"/>
      <c r="F22" s="77"/>
      <c r="G22" s="77"/>
      <c r="H22" s="77"/>
      <c r="I22" s="77"/>
      <c r="J22" s="64"/>
      <c r="L22" s="39" t="s">
        <v>184</v>
      </c>
      <c r="M22" s="39" t="s">
        <v>157</v>
      </c>
      <c r="N22" s="40">
        <v>10</v>
      </c>
    </row>
    <row r="23" spans="1:14" ht="27.75" thickTop="1">
      <c r="A23" s="64"/>
      <c r="B23" s="90" t="s">
        <v>1</v>
      </c>
      <c r="C23" s="45" t="s">
        <v>2</v>
      </c>
      <c r="D23" s="45" t="s">
        <v>68</v>
      </c>
      <c r="E23" s="234" t="s">
        <v>7</v>
      </c>
      <c r="F23" s="235"/>
      <c r="G23" s="46" t="s">
        <v>48</v>
      </c>
      <c r="H23" s="227" t="s">
        <v>248</v>
      </c>
      <c r="I23" s="47" t="s">
        <v>47</v>
      </c>
      <c r="J23" s="64"/>
      <c r="L23" s="39" t="s">
        <v>109</v>
      </c>
      <c r="M23" s="39" t="s">
        <v>158</v>
      </c>
      <c r="N23" s="40">
        <v>15</v>
      </c>
    </row>
    <row r="24" spans="1:14" ht="15.2" customHeight="1">
      <c r="A24" s="64"/>
      <c r="B24" s="230" t="s">
        <v>193</v>
      </c>
      <c r="C24" s="2">
        <v>1</v>
      </c>
      <c r="D24" s="2" t="s">
        <v>10</v>
      </c>
      <c r="E24" s="6">
        <v>2</v>
      </c>
      <c r="F24" s="9" t="s">
        <v>46</v>
      </c>
      <c r="G24" s="217"/>
      <c r="H24" s="218"/>
      <c r="I24" s="13" t="str">
        <f>IF(H24="","",E24*H24)</f>
        <v/>
      </c>
      <c r="J24" s="64"/>
    </row>
    <row r="25" spans="1:14" ht="15.2" customHeight="1">
      <c r="A25" s="64"/>
      <c r="B25" s="231"/>
      <c r="C25" s="2">
        <v>2</v>
      </c>
      <c r="D25" s="2" t="s">
        <v>11</v>
      </c>
      <c r="E25" s="6">
        <v>2</v>
      </c>
      <c r="F25" s="9" t="s">
        <v>46</v>
      </c>
      <c r="G25" s="217"/>
      <c r="H25" s="219"/>
      <c r="I25" s="13" t="str">
        <f t="shared" ref="I25:I51" si="0">IF(H25="","",E25*H25)</f>
        <v/>
      </c>
      <c r="J25" s="64"/>
      <c r="L25" s="39" t="s">
        <v>155</v>
      </c>
      <c r="M25" s="40" t="str">
        <f>IF(ISERROR(VLOOKUP(LEFT(M14,1),L21:N23,2,FALSE)),"",VLOOKUP(LEFT(M14,1),L21:N23,2,FALSE))</f>
        <v/>
      </c>
    </row>
    <row r="26" spans="1:14" ht="15.2" customHeight="1">
      <c r="A26" s="64"/>
      <c r="B26" s="231"/>
      <c r="C26" s="2">
        <v>3</v>
      </c>
      <c r="D26" s="2" t="s">
        <v>12</v>
      </c>
      <c r="E26" s="6">
        <v>1</v>
      </c>
      <c r="F26" s="9" t="s">
        <v>46</v>
      </c>
      <c r="G26" s="217"/>
      <c r="H26" s="219"/>
      <c r="I26" s="13" t="str">
        <f t="shared" si="0"/>
        <v/>
      </c>
      <c r="J26" s="64"/>
      <c r="L26" s="39" t="s">
        <v>82</v>
      </c>
      <c r="M26" s="40" t="str">
        <f>IF(ISERROR(VLOOKUP(LEFT(M14,1),L21:N23,3,FALSE)),"",VLOOKUP(LEFT(M14,1),L21:N23,3,FALSE))</f>
        <v/>
      </c>
    </row>
    <row r="27" spans="1:14" ht="15.2" customHeight="1">
      <c r="A27" s="64"/>
      <c r="B27" s="231"/>
      <c r="C27" s="2">
        <v>4</v>
      </c>
      <c r="D27" s="2" t="s">
        <v>20</v>
      </c>
      <c r="E27" s="6">
        <v>1</v>
      </c>
      <c r="F27" s="9" t="s">
        <v>46</v>
      </c>
      <c r="G27" s="217"/>
      <c r="H27" s="219"/>
      <c r="I27" s="13" t="str">
        <f t="shared" si="0"/>
        <v/>
      </c>
      <c r="J27" s="64"/>
      <c r="L27" s="41"/>
      <c r="M27" s="41"/>
    </row>
    <row r="28" spans="1:14" ht="15.2" customHeight="1">
      <c r="A28" s="64"/>
      <c r="B28" s="232"/>
      <c r="C28" s="2">
        <v>5</v>
      </c>
      <c r="D28" s="2" t="s">
        <v>15</v>
      </c>
      <c r="E28" s="6">
        <v>1</v>
      </c>
      <c r="F28" s="9" t="s">
        <v>46</v>
      </c>
      <c r="G28" s="217"/>
      <c r="H28" s="219"/>
      <c r="I28" s="13" t="str">
        <f t="shared" si="0"/>
        <v/>
      </c>
      <c r="J28" s="64"/>
    </row>
    <row r="29" spans="1:14" ht="15.2" customHeight="1">
      <c r="A29" s="64"/>
      <c r="B29" s="230" t="s">
        <v>194</v>
      </c>
      <c r="C29" s="2">
        <v>6</v>
      </c>
      <c r="D29" s="2" t="s">
        <v>8</v>
      </c>
      <c r="E29" s="6">
        <v>2</v>
      </c>
      <c r="F29" s="9" t="s">
        <v>46</v>
      </c>
      <c r="G29" s="217"/>
      <c r="H29" s="219"/>
      <c r="I29" s="13" t="str">
        <f t="shared" si="0"/>
        <v/>
      </c>
      <c r="J29" s="64"/>
    </row>
    <row r="30" spans="1:14" ht="15.2" customHeight="1">
      <c r="A30" s="64"/>
      <c r="B30" s="231"/>
      <c r="C30" s="2">
        <v>7</v>
      </c>
      <c r="D30" s="2" t="s">
        <v>9</v>
      </c>
      <c r="E30" s="6">
        <v>5</v>
      </c>
      <c r="F30" s="9" t="s">
        <v>46</v>
      </c>
      <c r="G30" s="217"/>
      <c r="H30" s="219"/>
      <c r="I30" s="13" t="str">
        <f t="shared" si="0"/>
        <v/>
      </c>
      <c r="J30" s="64"/>
    </row>
    <row r="31" spans="1:14" ht="15.2" customHeight="1">
      <c r="A31" s="64"/>
      <c r="B31" s="231"/>
      <c r="C31" s="2">
        <v>8</v>
      </c>
      <c r="D31" s="2" t="s">
        <v>13</v>
      </c>
      <c r="E31" s="6">
        <v>5</v>
      </c>
      <c r="F31" s="9" t="s">
        <v>46</v>
      </c>
      <c r="G31" s="217"/>
      <c r="H31" s="219"/>
      <c r="I31" s="13" t="str">
        <f t="shared" si="0"/>
        <v/>
      </c>
      <c r="J31" s="64"/>
    </row>
    <row r="32" spans="1:14" ht="15.2" customHeight="1">
      <c r="A32" s="64"/>
      <c r="B32" s="232"/>
      <c r="C32" s="2">
        <v>9</v>
      </c>
      <c r="D32" s="2" t="s">
        <v>14</v>
      </c>
      <c r="E32" s="6">
        <v>10</v>
      </c>
      <c r="F32" s="9" t="s">
        <v>46</v>
      </c>
      <c r="G32" s="217"/>
      <c r="H32" s="219"/>
      <c r="I32" s="13" t="str">
        <f t="shared" si="0"/>
        <v/>
      </c>
      <c r="J32" s="64"/>
    </row>
    <row r="33" spans="1:10" s="1" customFormat="1" ht="15.2" customHeight="1">
      <c r="A33" s="64"/>
      <c r="B33" s="255" t="s">
        <v>22</v>
      </c>
      <c r="C33" s="2">
        <v>10</v>
      </c>
      <c r="D33" s="2" t="s">
        <v>84</v>
      </c>
      <c r="E33" s="6">
        <v>2</v>
      </c>
      <c r="F33" s="9" t="s">
        <v>46</v>
      </c>
      <c r="G33" s="217"/>
      <c r="H33" s="219"/>
      <c r="I33" s="13" t="str">
        <f t="shared" si="0"/>
        <v/>
      </c>
      <c r="J33" s="64"/>
    </row>
    <row r="34" spans="1:10" s="1" customFormat="1" ht="15.2" customHeight="1">
      <c r="A34" s="64"/>
      <c r="B34" s="231"/>
      <c r="C34" s="2">
        <v>11</v>
      </c>
      <c r="D34" s="2" t="s">
        <v>85</v>
      </c>
      <c r="E34" s="6">
        <v>1</v>
      </c>
      <c r="F34" s="9" t="s">
        <v>46</v>
      </c>
      <c r="G34" s="217"/>
      <c r="H34" s="219"/>
      <c r="I34" s="13" t="str">
        <f t="shared" si="0"/>
        <v/>
      </c>
      <c r="J34" s="64"/>
    </row>
    <row r="35" spans="1:10" s="1" customFormat="1" ht="15.2" customHeight="1">
      <c r="A35" s="64"/>
      <c r="B35" s="231"/>
      <c r="C35" s="2">
        <v>12</v>
      </c>
      <c r="D35" s="2" t="s">
        <v>3</v>
      </c>
      <c r="E35" s="6">
        <v>1</v>
      </c>
      <c r="F35" s="9" t="s">
        <v>46</v>
      </c>
      <c r="G35" s="217"/>
      <c r="H35" s="219"/>
      <c r="I35" s="13" t="str">
        <f t="shared" si="0"/>
        <v/>
      </c>
      <c r="J35" s="64"/>
    </row>
    <row r="36" spans="1:10" s="1" customFormat="1" ht="15.2" customHeight="1">
      <c r="A36" s="64"/>
      <c r="B36" s="231"/>
      <c r="C36" s="2">
        <v>13</v>
      </c>
      <c r="D36" s="2" t="s">
        <v>5</v>
      </c>
      <c r="E36" s="6">
        <v>1</v>
      </c>
      <c r="F36" s="9" t="s">
        <v>46</v>
      </c>
      <c r="G36" s="217"/>
      <c r="H36" s="219"/>
      <c r="I36" s="13" t="str">
        <f t="shared" si="0"/>
        <v/>
      </c>
      <c r="J36" s="64"/>
    </row>
    <row r="37" spans="1:10" s="1" customFormat="1" ht="15.2" customHeight="1">
      <c r="A37" s="64"/>
      <c r="B37" s="231"/>
      <c r="C37" s="2">
        <v>14</v>
      </c>
      <c r="D37" s="2" t="s">
        <v>4</v>
      </c>
      <c r="E37" s="6">
        <v>1</v>
      </c>
      <c r="F37" s="9" t="s">
        <v>46</v>
      </c>
      <c r="G37" s="217"/>
      <c r="H37" s="219"/>
      <c r="I37" s="13" t="str">
        <f t="shared" si="0"/>
        <v/>
      </c>
      <c r="J37" s="64"/>
    </row>
    <row r="38" spans="1:10" s="1" customFormat="1" ht="15.2" customHeight="1">
      <c r="A38" s="64"/>
      <c r="B38" s="231"/>
      <c r="C38" s="2">
        <v>15</v>
      </c>
      <c r="D38" s="2" t="s">
        <v>6</v>
      </c>
      <c r="E38" s="6">
        <v>1</v>
      </c>
      <c r="F38" s="9" t="s">
        <v>46</v>
      </c>
      <c r="G38" s="217"/>
      <c r="H38" s="219"/>
      <c r="I38" s="13" t="str">
        <f t="shared" si="0"/>
        <v/>
      </c>
      <c r="J38" s="64"/>
    </row>
    <row r="39" spans="1:10" s="1" customFormat="1" ht="15.2" customHeight="1">
      <c r="A39" s="64"/>
      <c r="B39" s="231"/>
      <c r="C39" s="2">
        <v>16</v>
      </c>
      <c r="D39" s="2" t="s">
        <v>0</v>
      </c>
      <c r="E39" s="6">
        <v>1</v>
      </c>
      <c r="F39" s="9" t="s">
        <v>46</v>
      </c>
      <c r="G39" s="217"/>
      <c r="H39" s="219"/>
      <c r="I39" s="13" t="str">
        <f t="shared" si="0"/>
        <v/>
      </c>
      <c r="J39" s="64"/>
    </row>
    <row r="40" spans="1:10" s="1" customFormat="1" ht="15.2" customHeight="1">
      <c r="A40" s="64"/>
      <c r="B40" s="231"/>
      <c r="C40" s="2">
        <v>17</v>
      </c>
      <c r="D40" s="3" t="s">
        <v>35</v>
      </c>
      <c r="E40" s="7">
        <v>1</v>
      </c>
      <c r="F40" s="9" t="s">
        <v>46</v>
      </c>
      <c r="G40" s="217"/>
      <c r="H40" s="219"/>
      <c r="I40" s="13" t="str">
        <f t="shared" si="0"/>
        <v/>
      </c>
      <c r="J40" s="64"/>
    </row>
    <row r="41" spans="1:10" s="1" customFormat="1" ht="15.2" customHeight="1">
      <c r="A41" s="64"/>
      <c r="B41" s="231"/>
      <c r="C41" s="2">
        <v>18</v>
      </c>
      <c r="D41" s="3" t="s">
        <v>38</v>
      </c>
      <c r="E41" s="7">
        <v>0.5</v>
      </c>
      <c r="F41" s="9" t="s">
        <v>46</v>
      </c>
      <c r="G41" s="217"/>
      <c r="H41" s="219"/>
      <c r="I41" s="13" t="str">
        <f t="shared" si="0"/>
        <v/>
      </c>
      <c r="J41" s="64"/>
    </row>
    <row r="42" spans="1:10" s="1" customFormat="1" ht="15.2" customHeight="1">
      <c r="A42" s="64"/>
      <c r="B42" s="231"/>
      <c r="C42" s="2">
        <v>19</v>
      </c>
      <c r="D42" s="3" t="s">
        <v>39</v>
      </c>
      <c r="E42" s="7">
        <v>1</v>
      </c>
      <c r="F42" s="9" t="s">
        <v>46</v>
      </c>
      <c r="G42" s="217"/>
      <c r="H42" s="219"/>
      <c r="I42" s="13" t="str">
        <f t="shared" si="0"/>
        <v/>
      </c>
      <c r="J42" s="64"/>
    </row>
    <row r="43" spans="1:10" s="1" customFormat="1" ht="15.2" customHeight="1">
      <c r="A43" s="64"/>
      <c r="B43" s="232"/>
      <c r="C43" s="2">
        <v>20</v>
      </c>
      <c r="D43" s="4" t="s">
        <v>26</v>
      </c>
      <c r="E43" s="8">
        <v>5</v>
      </c>
      <c r="F43" s="9" t="s">
        <v>46</v>
      </c>
      <c r="G43" s="217"/>
      <c r="H43" s="219"/>
      <c r="I43" s="13" t="str">
        <f t="shared" si="0"/>
        <v/>
      </c>
      <c r="J43" s="64"/>
    </row>
    <row r="44" spans="1:10" s="1" customFormat="1" ht="15.2" customHeight="1">
      <c r="A44" s="64"/>
      <c r="B44" s="255" t="s">
        <v>42</v>
      </c>
      <c r="C44" s="2">
        <v>21</v>
      </c>
      <c r="D44" s="4" t="s">
        <v>24</v>
      </c>
      <c r="E44" s="8">
        <v>1</v>
      </c>
      <c r="F44" s="9" t="s">
        <v>46</v>
      </c>
      <c r="G44" s="217"/>
      <c r="H44" s="219"/>
      <c r="I44" s="13" t="str">
        <f t="shared" si="0"/>
        <v/>
      </c>
      <c r="J44" s="64"/>
    </row>
    <row r="45" spans="1:10" s="1" customFormat="1" ht="15.2" customHeight="1">
      <c r="A45" s="64"/>
      <c r="B45" s="232"/>
      <c r="C45" s="10">
        <v>22</v>
      </c>
      <c r="D45" s="11" t="s">
        <v>25</v>
      </c>
      <c r="E45" s="12">
        <v>1</v>
      </c>
      <c r="F45" s="5" t="s">
        <v>46</v>
      </c>
      <c r="G45" s="217"/>
      <c r="H45" s="219"/>
      <c r="I45" s="14" t="str">
        <f t="shared" si="0"/>
        <v/>
      </c>
      <c r="J45" s="64"/>
    </row>
    <row r="46" spans="1:10" s="1" customFormat="1" ht="15.2" customHeight="1">
      <c r="A46" s="64"/>
      <c r="B46" s="255" t="s">
        <v>86</v>
      </c>
      <c r="C46" s="2">
        <v>23</v>
      </c>
      <c r="D46" s="19" t="s">
        <v>88</v>
      </c>
      <c r="E46" s="8">
        <v>3</v>
      </c>
      <c r="F46" s="9" t="s">
        <v>46</v>
      </c>
      <c r="G46" s="217"/>
      <c r="H46" s="219"/>
      <c r="I46" s="14" t="str">
        <f t="shared" si="0"/>
        <v/>
      </c>
      <c r="J46" s="64"/>
    </row>
    <row r="47" spans="1:10" s="1" customFormat="1" ht="15.2" customHeight="1">
      <c r="A47" s="64"/>
      <c r="B47" s="231"/>
      <c r="C47" s="2">
        <v>24</v>
      </c>
      <c r="D47" s="19" t="s">
        <v>87</v>
      </c>
      <c r="E47" s="8">
        <v>2</v>
      </c>
      <c r="F47" s="9" t="s">
        <v>46</v>
      </c>
      <c r="G47" s="217"/>
      <c r="H47" s="219"/>
      <c r="I47" s="14" t="str">
        <f t="shared" si="0"/>
        <v/>
      </c>
      <c r="J47" s="64"/>
    </row>
    <row r="48" spans="1:10" s="1" customFormat="1" ht="15.2" customHeight="1">
      <c r="A48" s="64"/>
      <c r="B48" s="232"/>
      <c r="C48" s="10">
        <v>25</v>
      </c>
      <c r="D48" s="20" t="s">
        <v>89</v>
      </c>
      <c r="E48" s="12">
        <v>1</v>
      </c>
      <c r="F48" s="5" t="s">
        <v>46</v>
      </c>
      <c r="G48" s="217"/>
      <c r="H48" s="219"/>
      <c r="I48" s="14" t="str">
        <f t="shared" si="0"/>
        <v/>
      </c>
      <c r="J48" s="64"/>
    </row>
    <row r="49" spans="1:14" ht="15.2" customHeight="1">
      <c r="A49" s="64"/>
      <c r="B49" s="230" t="s">
        <v>195</v>
      </c>
      <c r="C49" s="10">
        <v>26</v>
      </c>
      <c r="D49" s="4" t="s">
        <v>104</v>
      </c>
      <c r="E49" s="8">
        <v>2</v>
      </c>
      <c r="F49" s="31" t="s">
        <v>46</v>
      </c>
      <c r="G49" s="217"/>
      <c r="H49" s="219"/>
      <c r="I49" s="14" t="str">
        <f t="shared" si="0"/>
        <v/>
      </c>
      <c r="J49" s="64"/>
    </row>
    <row r="50" spans="1:14" ht="15.2" customHeight="1">
      <c r="A50" s="64"/>
      <c r="B50" s="266"/>
      <c r="C50" s="3">
        <v>27</v>
      </c>
      <c r="D50" s="19" t="s">
        <v>192</v>
      </c>
      <c r="E50" s="8">
        <v>2</v>
      </c>
      <c r="F50" s="31" t="s">
        <v>46</v>
      </c>
      <c r="G50" s="220"/>
      <c r="H50" s="219"/>
      <c r="I50" s="13" t="str">
        <f t="shared" si="0"/>
        <v/>
      </c>
      <c r="J50" s="64"/>
    </row>
    <row r="51" spans="1:14" ht="15.2" customHeight="1" thickBot="1">
      <c r="A51" s="64"/>
      <c r="B51" s="91" t="s">
        <v>191</v>
      </c>
      <c r="C51" s="32">
        <v>28</v>
      </c>
      <c r="D51" s="20" t="s">
        <v>204</v>
      </c>
      <c r="E51" s="33">
        <v>2</v>
      </c>
      <c r="F51" s="34" t="s">
        <v>46</v>
      </c>
      <c r="G51" s="220"/>
      <c r="H51" s="219"/>
      <c r="I51" s="13" t="str">
        <f t="shared" si="0"/>
        <v/>
      </c>
      <c r="J51" s="64"/>
    </row>
    <row r="52" spans="1:14" ht="25.5" customHeight="1" thickTop="1" thickBot="1">
      <c r="A52" s="64"/>
      <c r="B52" s="260" t="s">
        <v>16</v>
      </c>
      <c r="C52" s="261"/>
      <c r="D52" s="261"/>
      <c r="E52" s="261"/>
      <c r="F52" s="261"/>
      <c r="G52" s="261"/>
      <c r="H52" s="262"/>
      <c r="I52" s="15">
        <f>IF(SUM(I24:I51)=0,0,SUM(I24:I51))</f>
        <v>0</v>
      </c>
      <c r="J52" s="64"/>
    </row>
    <row r="53" spans="1:14" ht="15" thickTop="1" thickBot="1">
      <c r="A53" s="64"/>
      <c r="B53" s="64"/>
      <c r="C53" s="64"/>
      <c r="D53" s="64"/>
      <c r="E53" s="64"/>
      <c r="F53" s="64"/>
      <c r="G53" s="64"/>
      <c r="H53" s="64"/>
      <c r="I53" s="78" t="str">
        <f>IF(ISERROR(VLOOKUP(LEFT(C14,1),L21:N23,2,FALSE)),"",IF(I52&gt;=M26,"","基準点を満たしていません"))</f>
        <v/>
      </c>
      <c r="J53" s="64"/>
      <c r="L53" s="38" t="str">
        <f>IF(I52&gt;=M26,"OK","NG")</f>
        <v>NG</v>
      </c>
    </row>
    <row r="54" spans="1:14" ht="14.25" thickTop="1">
      <c r="A54" s="64"/>
      <c r="B54" s="263" t="str">
        <f>I1&amp;"年度1年間に取組んだ主たる業務内容と、セーフティアセッサとしての活動実績についてのコメント："</f>
        <v>2017年度1年間に取組んだ主たる業務内容と、セーフティアセッサとしての活動実績についてのコメント：</v>
      </c>
      <c r="C54" s="264"/>
      <c r="D54" s="264"/>
      <c r="E54" s="264"/>
      <c r="F54" s="264"/>
      <c r="G54" s="264"/>
      <c r="H54" s="264"/>
      <c r="I54" s="265"/>
      <c r="J54" s="64"/>
    </row>
    <row r="55" spans="1:14" ht="60" customHeight="1">
      <c r="A55" s="64"/>
      <c r="B55" s="274"/>
      <c r="C55" s="275"/>
      <c r="D55" s="275"/>
      <c r="E55" s="275"/>
      <c r="F55" s="275"/>
      <c r="G55" s="275"/>
      <c r="H55" s="275"/>
      <c r="I55" s="276"/>
      <c r="J55" s="64"/>
    </row>
    <row r="56" spans="1:14">
      <c r="A56" s="64"/>
      <c r="B56" s="277" t="str">
        <f>I1+1&amp;"年度1年間に取組む主たる業務内容と、セーフティアセッサとしての活動計画および目標点数："</f>
        <v>2018年度1年間に取組む主たる業務内容と、セーフティアセッサとしての活動計画および目標点数：</v>
      </c>
      <c r="C56" s="278"/>
      <c r="D56" s="278"/>
      <c r="E56" s="278"/>
      <c r="F56" s="278"/>
      <c r="G56" s="278"/>
      <c r="H56" s="278"/>
      <c r="I56" s="279"/>
      <c r="J56" s="64"/>
    </row>
    <row r="57" spans="1:14" ht="60" customHeight="1" thickBot="1">
      <c r="A57" s="64"/>
      <c r="B57" s="280"/>
      <c r="C57" s="281"/>
      <c r="D57" s="281"/>
      <c r="E57" s="281"/>
      <c r="F57" s="281"/>
      <c r="G57" s="281"/>
      <c r="H57" s="281"/>
      <c r="I57" s="282"/>
      <c r="J57" s="64"/>
    </row>
    <row r="58" spans="1:14" ht="15" thickTop="1" thickBot="1">
      <c r="A58" s="64"/>
      <c r="B58" s="283"/>
      <c r="C58" s="283"/>
      <c r="D58" s="283"/>
      <c r="E58" s="283"/>
      <c r="F58" s="283"/>
      <c r="G58" s="283"/>
      <c r="H58" s="283"/>
      <c r="I58" s="283"/>
      <c r="J58" s="64"/>
    </row>
    <row r="59" spans="1:14" ht="14.25" thickTop="1">
      <c r="A59" s="64"/>
      <c r="B59" s="256" t="s">
        <v>173</v>
      </c>
      <c r="C59" s="257"/>
      <c r="D59" s="35" t="s">
        <v>172</v>
      </c>
      <c r="E59" s="267" t="s">
        <v>40</v>
      </c>
      <c r="F59" s="268"/>
      <c r="G59" s="271" t="s">
        <v>175</v>
      </c>
      <c r="H59" s="272"/>
      <c r="I59" s="36" t="s">
        <v>17</v>
      </c>
      <c r="J59" s="64"/>
    </row>
    <row r="60" spans="1:14" ht="16.5" customHeight="1" thickBot="1">
      <c r="A60" s="64"/>
      <c r="B60" s="258"/>
      <c r="C60" s="259"/>
      <c r="D60" s="30"/>
      <c r="E60" s="269"/>
      <c r="F60" s="270"/>
      <c r="G60" s="269"/>
      <c r="H60" s="273"/>
      <c r="I60" s="37" t="s">
        <v>174</v>
      </c>
      <c r="J60" s="64"/>
    </row>
    <row r="61" spans="1:14" ht="14.25" thickTop="1">
      <c r="A61" s="64"/>
      <c r="B61" s="64"/>
      <c r="C61" s="64"/>
      <c r="D61" s="64"/>
      <c r="E61" s="64"/>
      <c r="F61" s="67"/>
      <c r="G61" s="67"/>
      <c r="H61" s="67"/>
      <c r="I61" s="79" t="s">
        <v>249</v>
      </c>
      <c r="J61" s="64"/>
    </row>
    <row r="62" spans="1:14">
      <c r="I62" s="21"/>
    </row>
    <row r="63" spans="1:14">
      <c r="L63" s="42" t="s">
        <v>180</v>
      </c>
      <c r="M63" s="43" t="s">
        <v>181</v>
      </c>
      <c r="N63" s="42" t="s">
        <v>182</v>
      </c>
    </row>
    <row r="64" spans="1:14">
      <c r="L64" s="42" t="s">
        <v>178</v>
      </c>
      <c r="M64" s="44">
        <v>42460</v>
      </c>
      <c r="N64" s="39" t="s">
        <v>179</v>
      </c>
    </row>
    <row r="65" spans="12:14" ht="27">
      <c r="L65" s="42" t="s">
        <v>185</v>
      </c>
      <c r="M65" s="44">
        <v>42468</v>
      </c>
      <c r="N65" s="58" t="s">
        <v>186</v>
      </c>
    </row>
    <row r="66" spans="12:14" ht="40.5">
      <c r="L66" s="42" t="s">
        <v>199</v>
      </c>
      <c r="M66" s="44">
        <v>42821</v>
      </c>
      <c r="N66" s="58" t="s">
        <v>220</v>
      </c>
    </row>
    <row r="67" spans="12:14">
      <c r="L67" s="42" t="s">
        <v>218</v>
      </c>
      <c r="M67" s="44">
        <v>42828</v>
      </c>
      <c r="N67" s="39" t="s">
        <v>219</v>
      </c>
    </row>
    <row r="68" spans="12:14">
      <c r="L68" s="42" t="s">
        <v>222</v>
      </c>
      <c r="M68" s="44">
        <v>43188</v>
      </c>
      <c r="N68" s="39" t="s">
        <v>223</v>
      </c>
    </row>
    <row r="69" spans="12:14">
      <c r="L69" s="42" t="s">
        <v>249</v>
      </c>
      <c r="M69" s="44">
        <v>43192</v>
      </c>
      <c r="N69" s="39" t="s">
        <v>250</v>
      </c>
    </row>
  </sheetData>
  <sheetProtection password="F101" sheet="1" objects="1" scenarios="1"/>
  <mergeCells count="30">
    <mergeCell ref="B33:B43"/>
    <mergeCell ref="B44:B45"/>
    <mergeCell ref="B59:C60"/>
    <mergeCell ref="B52:H52"/>
    <mergeCell ref="B54:I54"/>
    <mergeCell ref="B46:B48"/>
    <mergeCell ref="B49:B50"/>
    <mergeCell ref="E59:F59"/>
    <mergeCell ref="E60:F60"/>
    <mergeCell ref="G59:H59"/>
    <mergeCell ref="G60:H60"/>
    <mergeCell ref="B55:I55"/>
    <mergeCell ref="B56:I56"/>
    <mergeCell ref="B57:I57"/>
    <mergeCell ref="B58:I58"/>
    <mergeCell ref="B4:F4"/>
    <mergeCell ref="H4:I4"/>
    <mergeCell ref="B6:I6"/>
    <mergeCell ref="B7:I7"/>
    <mergeCell ref="C11:D11"/>
    <mergeCell ref="B24:B28"/>
    <mergeCell ref="B29:B32"/>
    <mergeCell ref="B21:I21"/>
    <mergeCell ref="E23:F23"/>
    <mergeCell ref="B8:I8"/>
    <mergeCell ref="C12:D12"/>
    <mergeCell ref="C13:D13"/>
    <mergeCell ref="C10:D10"/>
    <mergeCell ref="C14:D14"/>
    <mergeCell ref="B18:I18"/>
  </mergeCells>
  <phoneticPr fontId="2"/>
  <dataValidations disablePrompts="1" count="9">
    <dataValidation allowBlank="1" showInputMessage="1" showErrorMessage="1" prompt="この欄には資格者情報シートの情報が反映されます" sqref="H4:I4"/>
    <dataValidation type="date" allowBlank="1" showInputMessage="1" showErrorMessage="1" error="&quot;yyyy/mm/dd&quot;の形式でないか、_x000a_日付が不正です。_x000a_入力内容を確認してください。" prompt="&quot;yyyy/mm/dd&quot;_x000a_(例：2018/04/01)_x000a_の形式で入力してください。" sqref="C10:D10">
      <formula1>43191</formula1>
      <formula2>43555</formula2>
    </dataValidation>
    <dataValidation type="date" allowBlank="1" showInputMessage="1" showErrorMessage="1" error="&quot;yyyy/mm/dd&quot;の形式でないか、_x000a_日付が不正です。_x000a_入力内容を確認してください。" prompt="&quot;yyyy/mm/dd&quot;_x000a_(例：1980/04/01)_x000a_の形式で入力してください。" sqref="C13:D13">
      <formula1>2</formula1>
      <formula2>39173</formula2>
    </dataValidation>
    <dataValidation type="custom" allowBlank="1" showInputMessage="1" showErrorMessage="1" error="半角英数字でないか、認証番号が正しくありません。_x000a_入力内容を確認ください。_x000a_" prompt="半角英数字で入力してください。_x000a__x000a__x000a_" sqref="C14:D14">
      <formula1>AND(LENB(C14)=LEN(C14),LENB(C14)=14)</formula1>
    </dataValidation>
    <dataValidation type="custom" allowBlank="1" showInputMessage="1" showErrorMessage="1" sqref="O10">
      <formula1>"ASC(B14)=B14"</formula1>
    </dataValidation>
    <dataValidation type="custom" allowBlank="1" showInputMessage="1" showErrorMessage="1" error="スペースが含まれています。_x000a_入力内容を確認ください。" sqref="C12:D12">
      <formula1>COUNTIF(C12,"* *")+COUNTIF(C12,"*　*")&lt;1</formula1>
    </dataValidation>
    <dataValidation type="custom" allowBlank="1" showInputMessage="1" showErrorMessage="1" error="スペースが含まれています。_x000a_入力内容を確認ください。_x000a_" sqref="C11:D11">
      <formula1>COUNTIF(C11,"* *")+COUNTIF(C11,"*　*")&lt;1</formula1>
    </dataValidation>
    <dataValidation type="textLength" imeMode="hiragana" operator="lessThanOrEqual" allowBlank="1" showInputMessage="1" showErrorMessage="1" error="20文字以内で記入してください" prompt="概略で構いませんので、簡潔に記入して下さい。（20文字以内）_x000a_例：_x000a_自社設備の安全関連部回路設計、_x000a_顧客にて安全セミナー実施、_x000a_自社製安全機器を顧客に提案し受注、_x000a_自社の安全ガイドライン策定に参画" sqref="G24:G51">
      <formula1>20</formula1>
    </dataValidation>
    <dataValidation allowBlank="1" showInputMessage="1" showErrorMessage="1" prompt="点数は自動計算されます" sqref="I24:I52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zoomScaleSheetLayoutView="80" workbookViewId="0"/>
  </sheetViews>
  <sheetFormatPr defaultRowHeight="13.5"/>
  <cols>
    <col min="1" max="1" width="2.25" style="130" customWidth="1"/>
    <col min="2" max="2" width="22.5" style="130" customWidth="1"/>
    <col min="3" max="3" width="5.25" style="130" bestFit="1" customWidth="1"/>
    <col min="4" max="4" width="24.5" style="130" customWidth="1"/>
    <col min="5" max="5" width="4.5" style="130" bestFit="1" customWidth="1"/>
    <col min="6" max="6" width="7.125" style="130" bestFit="1" customWidth="1"/>
    <col min="7" max="7" width="39.625" style="130" customWidth="1"/>
    <col min="8" max="8" width="7.625" style="130" customWidth="1"/>
    <col min="9" max="9" width="11.125" style="130" customWidth="1"/>
    <col min="10" max="11" width="3.125" style="130" customWidth="1"/>
    <col min="12" max="12" width="7.125" style="131" hidden="1" customWidth="1"/>
    <col min="13" max="13" width="21.625" style="131" hidden="1" customWidth="1"/>
    <col min="14" max="14" width="48.875" style="131" hidden="1" customWidth="1"/>
    <col min="15" max="15" width="9" style="130" customWidth="1"/>
    <col min="16" max="16384" width="9" style="130"/>
  </cols>
  <sheetData>
    <row r="1" spans="1:14" s="126" customFormat="1" ht="17.25" customHeight="1">
      <c r="A1" s="125"/>
      <c r="B1" s="61" t="s">
        <v>183</v>
      </c>
      <c r="C1" s="125"/>
      <c r="D1" s="125"/>
      <c r="E1" s="125"/>
      <c r="F1" s="125"/>
      <c r="G1" s="125"/>
      <c r="H1" s="125"/>
      <c r="I1" s="125"/>
      <c r="J1" s="125"/>
      <c r="L1" s="127"/>
      <c r="M1" s="127"/>
      <c r="N1" s="127"/>
    </row>
    <row r="2" spans="1:14" s="126" customFormat="1" ht="10.5" customHeight="1">
      <c r="A2" s="125"/>
      <c r="B2" s="61"/>
      <c r="C2" s="125"/>
      <c r="D2" s="125"/>
      <c r="E2" s="125"/>
      <c r="F2" s="125"/>
      <c r="G2" s="125"/>
      <c r="H2" s="125"/>
      <c r="I2" s="125"/>
      <c r="J2" s="125"/>
      <c r="L2" s="127"/>
      <c r="M2" s="127"/>
      <c r="N2" s="127"/>
    </row>
    <row r="3" spans="1:14" ht="14.25">
      <c r="A3" s="128"/>
      <c r="B3" s="129" t="s">
        <v>187</v>
      </c>
      <c r="C3" s="129"/>
      <c r="D3" s="129"/>
      <c r="E3" s="129"/>
      <c r="F3" s="129"/>
      <c r="G3" s="128"/>
      <c r="H3" s="128"/>
      <c r="I3" s="128"/>
      <c r="J3" s="128"/>
    </row>
    <row r="4" spans="1:14" ht="17.25">
      <c r="A4" s="128"/>
      <c r="B4" s="285" t="s">
        <v>18</v>
      </c>
      <c r="C4" s="285"/>
      <c r="D4" s="285"/>
      <c r="E4" s="285"/>
      <c r="F4" s="285"/>
      <c r="G4" s="132"/>
      <c r="H4" s="286"/>
      <c r="I4" s="286"/>
      <c r="J4" s="128"/>
      <c r="L4" s="133"/>
      <c r="M4" s="134"/>
      <c r="N4" s="133"/>
    </row>
    <row r="5" spans="1:14">
      <c r="A5" s="128"/>
      <c r="B5" s="135"/>
      <c r="C5" s="136"/>
      <c r="D5" s="136"/>
      <c r="E5" s="136"/>
      <c r="F5" s="136" t="s">
        <v>37</v>
      </c>
      <c r="G5" s="136"/>
      <c r="H5" s="136"/>
      <c r="I5" s="128"/>
      <c r="J5" s="128"/>
      <c r="L5" s="133"/>
      <c r="M5" s="137"/>
      <c r="N5" s="138"/>
    </row>
    <row r="6" spans="1:14" ht="17.25">
      <c r="A6" s="128"/>
      <c r="B6" s="250" t="str">
        <f>サーベイランスレポート!B6</f>
        <v>2017年度セーフティアセッサ(SSA/SA/SLA)サーベイランスレポート</v>
      </c>
      <c r="C6" s="250"/>
      <c r="D6" s="250"/>
      <c r="E6" s="250"/>
      <c r="F6" s="250"/>
      <c r="G6" s="250"/>
      <c r="H6" s="250"/>
      <c r="I6" s="250"/>
      <c r="J6" s="128"/>
      <c r="L6" s="138"/>
      <c r="M6" s="139"/>
      <c r="N6" s="139"/>
    </row>
    <row r="7" spans="1:14" ht="17.25" customHeight="1">
      <c r="A7" s="128"/>
      <c r="B7" s="251" t="str">
        <f>サーベイランスレポート!B7</f>
        <v>[報告対象の活動期間：2017年4月1日～2018年3月31日]</v>
      </c>
      <c r="C7" s="252"/>
      <c r="D7" s="252"/>
      <c r="E7" s="252"/>
      <c r="F7" s="252"/>
      <c r="G7" s="252"/>
      <c r="H7" s="252"/>
      <c r="I7" s="252"/>
      <c r="J7" s="128"/>
    </row>
    <row r="8" spans="1:14" ht="17.25" customHeight="1">
      <c r="A8" s="128"/>
      <c r="B8" s="287"/>
      <c r="C8" s="288"/>
      <c r="D8" s="288"/>
      <c r="E8" s="288"/>
      <c r="F8" s="288"/>
      <c r="G8" s="288"/>
      <c r="H8" s="288"/>
      <c r="I8" s="288"/>
      <c r="J8" s="128"/>
    </row>
    <row r="9" spans="1:14" ht="17.25" customHeight="1" thickBot="1">
      <c r="A9" s="128"/>
      <c r="B9" s="140" t="s">
        <v>189</v>
      </c>
      <c r="C9" s="141"/>
      <c r="D9" s="141"/>
      <c r="E9" s="141"/>
      <c r="F9" s="141"/>
      <c r="G9" s="141"/>
      <c r="H9" s="141"/>
      <c r="I9" s="141"/>
      <c r="J9" s="142"/>
      <c r="K9" s="143"/>
    </row>
    <row r="10" spans="1:14" ht="17.25" customHeight="1" thickTop="1">
      <c r="A10" s="128"/>
      <c r="B10" s="144" t="s">
        <v>119</v>
      </c>
      <c r="C10" s="289">
        <v>43191</v>
      </c>
      <c r="D10" s="290"/>
      <c r="E10" s="145" t="str">
        <f>サーベイランスレポート!E10</f>
        <v>　半角にて"yyyy/mm/dd"の形式で入力してください。（入力例：2018/04/01）</v>
      </c>
      <c r="F10" s="141"/>
      <c r="G10" s="128"/>
      <c r="H10" s="146"/>
      <c r="I10" s="128"/>
      <c r="J10" s="147"/>
      <c r="K10" s="148"/>
      <c r="M10" s="149">
        <f ca="1">IF(C10="",TODAY(),C10)</f>
        <v>43191</v>
      </c>
    </row>
    <row r="11" spans="1:14" ht="17.25" customHeight="1">
      <c r="A11" s="128"/>
      <c r="B11" s="150" t="s">
        <v>102</v>
      </c>
      <c r="C11" s="291" t="s">
        <v>116</v>
      </c>
      <c r="D11" s="292"/>
      <c r="E11" s="145" t="str">
        <f>サーベイランスレポート!E11</f>
        <v>　適格性証明書に記載のお名前（姓）を記入してください。（入力例：認証）</v>
      </c>
      <c r="F11" s="141"/>
      <c r="G11" s="128"/>
      <c r="H11" s="141"/>
      <c r="I11" s="141"/>
      <c r="J11" s="151"/>
      <c r="K11" s="152"/>
      <c r="M11" s="153" t="str">
        <f>SUBSTITUTE(SUBSTITUTE(C11,"　","")," ","")</f>
        <v>認証</v>
      </c>
    </row>
    <row r="12" spans="1:14" ht="17.25" customHeight="1">
      <c r="A12" s="128"/>
      <c r="B12" s="150" t="s">
        <v>103</v>
      </c>
      <c r="C12" s="293" t="s">
        <v>117</v>
      </c>
      <c r="D12" s="294"/>
      <c r="E12" s="145" t="str">
        <f>サーベイランスレポート!E12</f>
        <v>　適格性証明書に記載のお名前（名）を記入してください。（入力例：太郎）</v>
      </c>
      <c r="F12" s="141"/>
      <c r="G12" s="128"/>
      <c r="H12" s="141"/>
      <c r="I12" s="141"/>
      <c r="J12" s="151"/>
      <c r="K12" s="152"/>
      <c r="M12" s="153" t="str">
        <f>SUBSTITUTE(SUBSTITUTE(C12,"　","")," ","")</f>
        <v>太郎</v>
      </c>
    </row>
    <row r="13" spans="1:14" ht="17.25" customHeight="1">
      <c r="A13" s="128"/>
      <c r="B13" s="150" t="s">
        <v>78</v>
      </c>
      <c r="C13" s="295">
        <v>29312</v>
      </c>
      <c r="D13" s="296"/>
      <c r="E13" s="145" t="str">
        <f>サーベイランスレポート!E13</f>
        <v>　半角にて"yyyy/mm/dd"の形式で入力してください。（入力例：1980/04/01）</v>
      </c>
      <c r="F13" s="141"/>
      <c r="G13" s="128"/>
      <c r="H13" s="141"/>
      <c r="I13" s="141"/>
      <c r="J13" s="128"/>
      <c r="M13" s="149">
        <f>C13</f>
        <v>29312</v>
      </c>
    </row>
    <row r="14" spans="1:14" ht="17.25" customHeight="1" thickBot="1">
      <c r="A14" s="128"/>
      <c r="B14" s="154" t="s">
        <v>41</v>
      </c>
      <c r="C14" s="297" t="s">
        <v>215</v>
      </c>
      <c r="D14" s="298"/>
      <c r="E14" s="145" t="str">
        <f>サーベイランスレポート!E14</f>
        <v>　半角英数字にて入力してください。（入力例：S2016-16-99999）</v>
      </c>
      <c r="F14" s="141"/>
      <c r="G14" s="128"/>
      <c r="H14" s="141"/>
      <c r="I14" s="141"/>
      <c r="J14" s="128"/>
      <c r="M14" s="153" t="str">
        <f>ASC(C14)</f>
        <v>S2016-16-99999</v>
      </c>
      <c r="N14" s="131" t="str">
        <f>LEFT(C14,1)</f>
        <v>S</v>
      </c>
    </row>
    <row r="15" spans="1:14" ht="18" thickTop="1">
      <c r="A15" s="128"/>
      <c r="B15" s="155" t="str">
        <f>IF(OR(ISBLANK(C10)=TRUE,ISBLANK(C11)=TRUE,ISBLANK(C12)=TRUE,ISBLANK(C13)=TRUE,ISBLANK(C14)=TRUE),"※資格者情報に未入力項目があります。","")</f>
        <v/>
      </c>
      <c r="C15" s="156"/>
      <c r="D15" s="156"/>
      <c r="E15" s="157"/>
      <c r="F15" s="157"/>
      <c r="G15" s="157"/>
      <c r="H15" s="157"/>
      <c r="I15" s="157"/>
      <c r="J15" s="128"/>
    </row>
    <row r="16" spans="1:14" ht="17.25">
      <c r="A16" s="128"/>
      <c r="B16" s="158"/>
      <c r="C16" s="156"/>
      <c r="D16" s="156"/>
      <c r="E16" s="157"/>
      <c r="F16" s="157"/>
      <c r="G16" s="157"/>
      <c r="H16" s="157"/>
      <c r="I16" s="157"/>
      <c r="J16" s="128"/>
    </row>
    <row r="17" spans="1:14" ht="17.25" customHeight="1">
      <c r="A17" s="128"/>
      <c r="B17" s="158" t="s">
        <v>198</v>
      </c>
      <c r="C17" s="156"/>
      <c r="D17" s="156"/>
      <c r="E17" s="157"/>
      <c r="F17" s="157"/>
      <c r="G17" s="157"/>
      <c r="H17" s="157"/>
      <c r="I17" s="157"/>
      <c r="J17" s="128"/>
    </row>
    <row r="18" spans="1:14" ht="15.2" customHeight="1">
      <c r="A18" s="128"/>
      <c r="B18" s="299" t="str">
        <f>サーベイランスレポート!B18</f>
        <v>「記入例」シートを参考に、2017年度1年間の安全技術の実践/研鑽/普及活動について記入してください。</v>
      </c>
      <c r="C18" s="300"/>
      <c r="D18" s="300"/>
      <c r="E18" s="300"/>
      <c r="F18" s="300"/>
      <c r="G18" s="300"/>
      <c r="H18" s="300"/>
      <c r="I18" s="300"/>
      <c r="J18" s="128"/>
    </row>
    <row r="19" spans="1:14" ht="15.2" customHeight="1">
      <c r="A19" s="128"/>
      <c r="B19" s="159" t="s">
        <v>105</v>
      </c>
      <c r="C19" s="160"/>
      <c r="D19" s="160"/>
      <c r="E19" s="160"/>
      <c r="F19" s="160"/>
      <c r="G19" s="160"/>
      <c r="H19" s="160"/>
      <c r="I19" s="160"/>
      <c r="J19" s="128"/>
    </row>
    <row r="20" spans="1:14">
      <c r="A20" s="128"/>
      <c r="B20" s="161" t="s">
        <v>106</v>
      </c>
      <c r="C20" s="128"/>
      <c r="D20" s="128"/>
      <c r="E20" s="128"/>
      <c r="F20" s="128"/>
      <c r="G20" s="128"/>
      <c r="H20" s="128"/>
      <c r="I20" s="128"/>
      <c r="J20" s="128"/>
    </row>
    <row r="21" spans="1:14" ht="21.75" customHeight="1">
      <c r="A21" s="128"/>
      <c r="B21" s="284" t="s">
        <v>70</v>
      </c>
      <c r="C21" s="284"/>
      <c r="D21" s="284"/>
      <c r="E21" s="284"/>
      <c r="F21" s="284"/>
      <c r="G21" s="284"/>
      <c r="H21" s="284"/>
      <c r="I21" s="284"/>
      <c r="J21" s="128"/>
      <c r="L21" s="162" t="s">
        <v>107</v>
      </c>
      <c r="M21" s="162" t="s">
        <v>156</v>
      </c>
      <c r="N21" s="163">
        <v>5</v>
      </c>
    </row>
    <row r="22" spans="1:14" ht="15.2" customHeight="1" thickBot="1">
      <c r="A22" s="128"/>
      <c r="B22" s="164"/>
      <c r="C22" s="165"/>
      <c r="D22" s="165"/>
      <c r="E22" s="165"/>
      <c r="F22" s="165"/>
      <c r="G22" s="165"/>
      <c r="H22" s="165"/>
      <c r="I22" s="165"/>
      <c r="J22" s="128"/>
      <c r="L22" s="162" t="s">
        <v>108</v>
      </c>
      <c r="M22" s="162" t="s">
        <v>157</v>
      </c>
      <c r="N22" s="163">
        <v>10</v>
      </c>
    </row>
    <row r="23" spans="1:14" ht="27.75" thickTop="1">
      <c r="A23" s="128"/>
      <c r="B23" s="166" t="s">
        <v>1</v>
      </c>
      <c r="C23" s="167" t="s">
        <v>2</v>
      </c>
      <c r="D23" s="167" t="s">
        <v>68</v>
      </c>
      <c r="E23" s="304" t="s">
        <v>7</v>
      </c>
      <c r="F23" s="305"/>
      <c r="G23" s="168" t="s">
        <v>48</v>
      </c>
      <c r="H23" s="226" t="s">
        <v>248</v>
      </c>
      <c r="I23" s="169" t="s">
        <v>47</v>
      </c>
      <c r="J23" s="128"/>
      <c r="L23" s="162" t="s">
        <v>109</v>
      </c>
      <c r="M23" s="162" t="s">
        <v>158</v>
      </c>
      <c r="N23" s="163">
        <v>15</v>
      </c>
    </row>
    <row r="24" spans="1:14" ht="15.2" customHeight="1">
      <c r="A24" s="128"/>
      <c r="B24" s="306" t="s">
        <v>193</v>
      </c>
      <c r="C24" s="170">
        <v>1</v>
      </c>
      <c r="D24" s="170" t="s">
        <v>10</v>
      </c>
      <c r="E24" s="171">
        <v>2</v>
      </c>
      <c r="F24" s="172" t="s">
        <v>46</v>
      </c>
      <c r="G24" s="51" t="s">
        <v>73</v>
      </c>
      <c r="H24" s="50">
        <v>1</v>
      </c>
      <c r="I24" s="173">
        <f>IF(H24="","",E24*H24)</f>
        <v>2</v>
      </c>
      <c r="J24" s="128"/>
    </row>
    <row r="25" spans="1:14" ht="15.2" customHeight="1">
      <c r="A25" s="128"/>
      <c r="B25" s="307"/>
      <c r="C25" s="170">
        <v>2</v>
      </c>
      <c r="D25" s="170" t="s">
        <v>11</v>
      </c>
      <c r="E25" s="171">
        <v>2</v>
      </c>
      <c r="F25" s="172" t="s">
        <v>46</v>
      </c>
      <c r="G25" s="51" t="s">
        <v>72</v>
      </c>
      <c r="H25" s="50">
        <v>1</v>
      </c>
      <c r="I25" s="173">
        <f t="shared" ref="I25:I51" si="0">IF(H25="","",E25*H25)</f>
        <v>2</v>
      </c>
      <c r="J25" s="128"/>
      <c r="L25" s="162" t="s">
        <v>155</v>
      </c>
      <c r="M25" s="163" t="str">
        <f>IF(ISERROR(VLOOKUP(LEFT(M14,1),L21:N23,2,FALSE)),"",VLOOKUP(LEFT(M14,1),L21:N23,2,FALSE))</f>
        <v>セーフティサブアセッサ</v>
      </c>
    </row>
    <row r="26" spans="1:14" ht="15.2" customHeight="1">
      <c r="A26" s="128"/>
      <c r="B26" s="307"/>
      <c r="C26" s="170">
        <v>3</v>
      </c>
      <c r="D26" s="170" t="s">
        <v>12</v>
      </c>
      <c r="E26" s="171">
        <v>1</v>
      </c>
      <c r="F26" s="172" t="s">
        <v>46</v>
      </c>
      <c r="G26" s="51" t="s">
        <v>71</v>
      </c>
      <c r="H26" s="50">
        <v>1</v>
      </c>
      <c r="I26" s="173">
        <f t="shared" si="0"/>
        <v>1</v>
      </c>
      <c r="J26" s="128"/>
      <c r="L26" s="162" t="s">
        <v>82</v>
      </c>
      <c r="M26" s="163">
        <f>IF(ISERROR(VLOOKUP(LEFT(M14,1),L21:N23,3,FALSE)),"",VLOOKUP(LEFT(M14,1),L21:N23,3,FALSE))</f>
        <v>5</v>
      </c>
    </row>
    <row r="27" spans="1:14" ht="15.2" customHeight="1">
      <c r="A27" s="128"/>
      <c r="B27" s="307"/>
      <c r="C27" s="170">
        <v>4</v>
      </c>
      <c r="D27" s="170" t="s">
        <v>20</v>
      </c>
      <c r="E27" s="171">
        <v>1</v>
      </c>
      <c r="F27" s="172" t="s">
        <v>46</v>
      </c>
      <c r="G27" s="51" t="s">
        <v>74</v>
      </c>
      <c r="H27" s="50">
        <v>1</v>
      </c>
      <c r="I27" s="173">
        <f t="shared" si="0"/>
        <v>1</v>
      </c>
      <c r="J27" s="128"/>
      <c r="L27" s="139"/>
      <c r="M27" s="139"/>
    </row>
    <row r="28" spans="1:14" ht="15.2" customHeight="1">
      <c r="A28" s="128"/>
      <c r="B28" s="308"/>
      <c r="C28" s="170">
        <v>5</v>
      </c>
      <c r="D28" s="170" t="s">
        <v>15</v>
      </c>
      <c r="E28" s="171">
        <v>1</v>
      </c>
      <c r="F28" s="172" t="s">
        <v>46</v>
      </c>
      <c r="G28" s="51" t="s">
        <v>231</v>
      </c>
      <c r="H28" s="50">
        <v>1</v>
      </c>
      <c r="I28" s="173">
        <f t="shared" si="0"/>
        <v>1</v>
      </c>
      <c r="J28" s="128"/>
    </row>
    <row r="29" spans="1:14" ht="15.2" customHeight="1">
      <c r="A29" s="128"/>
      <c r="B29" s="306" t="s">
        <v>194</v>
      </c>
      <c r="C29" s="170">
        <v>6</v>
      </c>
      <c r="D29" s="170" t="s">
        <v>8</v>
      </c>
      <c r="E29" s="171">
        <v>2</v>
      </c>
      <c r="F29" s="172" t="s">
        <v>46</v>
      </c>
      <c r="G29" s="51" t="s">
        <v>232</v>
      </c>
      <c r="H29" s="50">
        <v>1</v>
      </c>
      <c r="I29" s="173">
        <f t="shared" si="0"/>
        <v>2</v>
      </c>
      <c r="J29" s="128"/>
    </row>
    <row r="30" spans="1:14" ht="15.2" customHeight="1">
      <c r="A30" s="128"/>
      <c r="B30" s="307"/>
      <c r="C30" s="170">
        <v>7</v>
      </c>
      <c r="D30" s="170" t="s">
        <v>9</v>
      </c>
      <c r="E30" s="171">
        <v>5</v>
      </c>
      <c r="F30" s="172" t="s">
        <v>46</v>
      </c>
      <c r="G30" s="51" t="s">
        <v>75</v>
      </c>
      <c r="H30" s="50">
        <v>1</v>
      </c>
      <c r="I30" s="173">
        <f t="shared" si="0"/>
        <v>5</v>
      </c>
      <c r="J30" s="128"/>
    </row>
    <row r="31" spans="1:14" ht="15.2" customHeight="1">
      <c r="A31" s="128"/>
      <c r="B31" s="307"/>
      <c r="C31" s="170">
        <v>8</v>
      </c>
      <c r="D31" s="170" t="s">
        <v>13</v>
      </c>
      <c r="E31" s="171">
        <v>5</v>
      </c>
      <c r="F31" s="172" t="s">
        <v>46</v>
      </c>
      <c r="G31" s="51" t="s">
        <v>233</v>
      </c>
      <c r="H31" s="50">
        <v>1</v>
      </c>
      <c r="I31" s="173">
        <f t="shared" si="0"/>
        <v>5</v>
      </c>
      <c r="J31" s="128"/>
    </row>
    <row r="32" spans="1:14" ht="15.2" customHeight="1">
      <c r="A32" s="128"/>
      <c r="B32" s="308"/>
      <c r="C32" s="170">
        <v>9</v>
      </c>
      <c r="D32" s="170" t="s">
        <v>14</v>
      </c>
      <c r="E32" s="171">
        <v>10</v>
      </c>
      <c r="F32" s="172" t="s">
        <v>46</v>
      </c>
      <c r="G32" s="51" t="s">
        <v>76</v>
      </c>
      <c r="H32" s="50">
        <v>1</v>
      </c>
      <c r="I32" s="173">
        <f t="shared" si="0"/>
        <v>10</v>
      </c>
      <c r="J32" s="128"/>
    </row>
    <row r="33" spans="1:10" s="130" customFormat="1" ht="15.2" customHeight="1">
      <c r="A33" s="128"/>
      <c r="B33" s="309" t="s">
        <v>22</v>
      </c>
      <c r="C33" s="170">
        <v>10</v>
      </c>
      <c r="D33" s="170" t="s">
        <v>84</v>
      </c>
      <c r="E33" s="171">
        <v>2</v>
      </c>
      <c r="F33" s="172" t="s">
        <v>46</v>
      </c>
      <c r="G33" s="51" t="s">
        <v>234</v>
      </c>
      <c r="H33" s="50">
        <v>1</v>
      </c>
      <c r="I33" s="173">
        <f t="shared" si="0"/>
        <v>2</v>
      </c>
      <c r="J33" s="128"/>
    </row>
    <row r="34" spans="1:10" s="130" customFormat="1" ht="15.2" customHeight="1">
      <c r="A34" s="128"/>
      <c r="B34" s="307"/>
      <c r="C34" s="170">
        <v>11</v>
      </c>
      <c r="D34" s="170" t="s">
        <v>85</v>
      </c>
      <c r="E34" s="171">
        <v>1</v>
      </c>
      <c r="F34" s="172" t="s">
        <v>46</v>
      </c>
      <c r="G34" s="51" t="s">
        <v>235</v>
      </c>
      <c r="H34" s="50">
        <v>1</v>
      </c>
      <c r="I34" s="173">
        <f t="shared" si="0"/>
        <v>1</v>
      </c>
      <c r="J34" s="128"/>
    </row>
    <row r="35" spans="1:10" s="130" customFormat="1" ht="15.2" customHeight="1">
      <c r="A35" s="128"/>
      <c r="B35" s="307"/>
      <c r="C35" s="170">
        <v>12</v>
      </c>
      <c r="D35" s="170" t="s">
        <v>3</v>
      </c>
      <c r="E35" s="171">
        <v>1</v>
      </c>
      <c r="F35" s="172" t="s">
        <v>46</v>
      </c>
      <c r="G35" s="51" t="s">
        <v>236</v>
      </c>
      <c r="H35" s="50">
        <v>1</v>
      </c>
      <c r="I35" s="173">
        <f t="shared" si="0"/>
        <v>1</v>
      </c>
      <c r="J35" s="128"/>
    </row>
    <row r="36" spans="1:10" s="130" customFormat="1" ht="15.2" customHeight="1">
      <c r="A36" s="128"/>
      <c r="B36" s="307"/>
      <c r="C36" s="170">
        <v>13</v>
      </c>
      <c r="D36" s="170" t="s">
        <v>5</v>
      </c>
      <c r="E36" s="171">
        <v>1</v>
      </c>
      <c r="F36" s="172" t="s">
        <v>46</v>
      </c>
      <c r="G36" s="51" t="s">
        <v>237</v>
      </c>
      <c r="H36" s="50">
        <v>1</v>
      </c>
      <c r="I36" s="173">
        <f t="shared" si="0"/>
        <v>1</v>
      </c>
      <c r="J36" s="128"/>
    </row>
    <row r="37" spans="1:10" s="130" customFormat="1" ht="15.2" customHeight="1">
      <c r="A37" s="128"/>
      <c r="B37" s="307"/>
      <c r="C37" s="170">
        <v>14</v>
      </c>
      <c r="D37" s="170" t="s">
        <v>4</v>
      </c>
      <c r="E37" s="171">
        <v>1</v>
      </c>
      <c r="F37" s="172" t="s">
        <v>46</v>
      </c>
      <c r="G37" s="51" t="s">
        <v>238</v>
      </c>
      <c r="H37" s="50">
        <v>1</v>
      </c>
      <c r="I37" s="173">
        <f t="shared" si="0"/>
        <v>1</v>
      </c>
      <c r="J37" s="128"/>
    </row>
    <row r="38" spans="1:10" s="130" customFormat="1" ht="15.2" customHeight="1">
      <c r="A38" s="128"/>
      <c r="B38" s="307"/>
      <c r="C38" s="170">
        <v>15</v>
      </c>
      <c r="D38" s="170" t="s">
        <v>6</v>
      </c>
      <c r="E38" s="171">
        <v>1</v>
      </c>
      <c r="F38" s="172" t="s">
        <v>46</v>
      </c>
      <c r="G38" s="51" t="s">
        <v>239</v>
      </c>
      <c r="H38" s="50">
        <v>1</v>
      </c>
      <c r="I38" s="173">
        <f t="shared" si="0"/>
        <v>1</v>
      </c>
      <c r="J38" s="128"/>
    </row>
    <row r="39" spans="1:10" s="130" customFormat="1" ht="15.2" customHeight="1">
      <c r="A39" s="128"/>
      <c r="B39" s="307"/>
      <c r="C39" s="170">
        <v>16</v>
      </c>
      <c r="D39" s="170" t="s">
        <v>0</v>
      </c>
      <c r="E39" s="171">
        <v>1</v>
      </c>
      <c r="F39" s="172" t="s">
        <v>46</v>
      </c>
      <c r="G39" s="51" t="s">
        <v>240</v>
      </c>
      <c r="H39" s="50">
        <v>1</v>
      </c>
      <c r="I39" s="173">
        <f t="shared" si="0"/>
        <v>1</v>
      </c>
      <c r="J39" s="128"/>
    </row>
    <row r="40" spans="1:10" s="130" customFormat="1" ht="15.2" customHeight="1">
      <c r="A40" s="128"/>
      <c r="B40" s="307"/>
      <c r="C40" s="170">
        <v>17</v>
      </c>
      <c r="D40" s="174" t="s">
        <v>35</v>
      </c>
      <c r="E40" s="175">
        <v>1</v>
      </c>
      <c r="F40" s="172" t="s">
        <v>46</v>
      </c>
      <c r="G40" s="51" t="s">
        <v>241</v>
      </c>
      <c r="H40" s="50">
        <v>1</v>
      </c>
      <c r="I40" s="173">
        <f t="shared" si="0"/>
        <v>1</v>
      </c>
      <c r="J40" s="128"/>
    </row>
    <row r="41" spans="1:10" s="130" customFormat="1" ht="15.2" customHeight="1">
      <c r="A41" s="128"/>
      <c r="B41" s="307"/>
      <c r="C41" s="170">
        <v>18</v>
      </c>
      <c r="D41" s="174" t="s">
        <v>38</v>
      </c>
      <c r="E41" s="175">
        <v>0.5</v>
      </c>
      <c r="F41" s="172" t="s">
        <v>46</v>
      </c>
      <c r="G41" s="51" t="s">
        <v>242</v>
      </c>
      <c r="H41" s="50">
        <v>1</v>
      </c>
      <c r="I41" s="173">
        <f t="shared" si="0"/>
        <v>0.5</v>
      </c>
      <c r="J41" s="128"/>
    </row>
    <row r="42" spans="1:10" s="130" customFormat="1" ht="15.2" customHeight="1">
      <c r="A42" s="128"/>
      <c r="B42" s="307"/>
      <c r="C42" s="170">
        <v>19</v>
      </c>
      <c r="D42" s="174" t="s">
        <v>39</v>
      </c>
      <c r="E42" s="175">
        <v>1</v>
      </c>
      <c r="F42" s="172" t="s">
        <v>46</v>
      </c>
      <c r="G42" s="51" t="s">
        <v>243</v>
      </c>
      <c r="H42" s="50">
        <v>1</v>
      </c>
      <c r="I42" s="173">
        <f t="shared" si="0"/>
        <v>1</v>
      </c>
      <c r="J42" s="128"/>
    </row>
    <row r="43" spans="1:10" s="130" customFormat="1" ht="15.2" customHeight="1">
      <c r="A43" s="128"/>
      <c r="B43" s="308"/>
      <c r="C43" s="170">
        <v>20</v>
      </c>
      <c r="D43" s="176" t="s">
        <v>26</v>
      </c>
      <c r="E43" s="177">
        <v>5</v>
      </c>
      <c r="F43" s="172" t="s">
        <v>46</v>
      </c>
      <c r="G43" s="51" t="s">
        <v>229</v>
      </c>
      <c r="H43" s="50">
        <v>1</v>
      </c>
      <c r="I43" s="173">
        <f t="shared" si="0"/>
        <v>5</v>
      </c>
      <c r="J43" s="128"/>
    </row>
    <row r="44" spans="1:10" s="130" customFormat="1" ht="15.2" customHeight="1">
      <c r="A44" s="128"/>
      <c r="B44" s="309" t="s">
        <v>42</v>
      </c>
      <c r="C44" s="170">
        <v>21</v>
      </c>
      <c r="D44" s="176" t="s">
        <v>24</v>
      </c>
      <c r="E44" s="177">
        <v>1</v>
      </c>
      <c r="F44" s="172" t="s">
        <v>46</v>
      </c>
      <c r="G44" s="51" t="s">
        <v>244</v>
      </c>
      <c r="H44" s="50">
        <v>1</v>
      </c>
      <c r="I44" s="173">
        <f t="shared" si="0"/>
        <v>1</v>
      </c>
      <c r="J44" s="128"/>
    </row>
    <row r="45" spans="1:10" s="130" customFormat="1" ht="15.2" customHeight="1">
      <c r="A45" s="128"/>
      <c r="B45" s="308"/>
      <c r="C45" s="178">
        <v>22</v>
      </c>
      <c r="D45" s="179" t="s">
        <v>25</v>
      </c>
      <c r="E45" s="180">
        <v>1</v>
      </c>
      <c r="F45" s="181" t="s">
        <v>46</v>
      </c>
      <c r="G45" s="51" t="s">
        <v>230</v>
      </c>
      <c r="H45" s="50">
        <v>1</v>
      </c>
      <c r="I45" s="182">
        <f t="shared" si="0"/>
        <v>1</v>
      </c>
      <c r="J45" s="128"/>
    </row>
    <row r="46" spans="1:10" s="130" customFormat="1" ht="15.2" customHeight="1">
      <c r="A46" s="128"/>
      <c r="B46" s="309" t="s">
        <v>86</v>
      </c>
      <c r="C46" s="170">
        <v>23</v>
      </c>
      <c r="D46" s="183" t="s">
        <v>88</v>
      </c>
      <c r="E46" s="177">
        <v>3</v>
      </c>
      <c r="F46" s="172" t="s">
        <v>46</v>
      </c>
      <c r="G46" s="51" t="s">
        <v>245</v>
      </c>
      <c r="H46" s="50">
        <v>1</v>
      </c>
      <c r="I46" s="182">
        <f t="shared" si="0"/>
        <v>3</v>
      </c>
      <c r="J46" s="128"/>
    </row>
    <row r="47" spans="1:10" s="130" customFormat="1" ht="15.2" customHeight="1">
      <c r="A47" s="128"/>
      <c r="B47" s="307"/>
      <c r="C47" s="170">
        <v>24</v>
      </c>
      <c r="D47" s="183" t="s">
        <v>87</v>
      </c>
      <c r="E47" s="177">
        <v>2</v>
      </c>
      <c r="F47" s="172" t="s">
        <v>46</v>
      </c>
      <c r="G47" s="51" t="s">
        <v>90</v>
      </c>
      <c r="H47" s="50">
        <v>1</v>
      </c>
      <c r="I47" s="182">
        <f t="shared" si="0"/>
        <v>2</v>
      </c>
      <c r="J47" s="128"/>
    </row>
    <row r="48" spans="1:10" s="130" customFormat="1" ht="15.2" customHeight="1">
      <c r="A48" s="128"/>
      <c r="B48" s="308"/>
      <c r="C48" s="178">
        <v>25</v>
      </c>
      <c r="D48" s="184" t="s">
        <v>89</v>
      </c>
      <c r="E48" s="180">
        <v>1</v>
      </c>
      <c r="F48" s="181" t="s">
        <v>46</v>
      </c>
      <c r="G48" s="51" t="s">
        <v>91</v>
      </c>
      <c r="H48" s="50">
        <v>1</v>
      </c>
      <c r="I48" s="182">
        <f t="shared" si="0"/>
        <v>1</v>
      </c>
      <c r="J48" s="128"/>
    </row>
    <row r="49" spans="1:14" ht="15.2" customHeight="1">
      <c r="A49" s="128"/>
      <c r="B49" s="306" t="s">
        <v>195</v>
      </c>
      <c r="C49" s="178">
        <v>26</v>
      </c>
      <c r="D49" s="176" t="s">
        <v>104</v>
      </c>
      <c r="E49" s="177">
        <v>2</v>
      </c>
      <c r="F49" s="185" t="s">
        <v>46</v>
      </c>
      <c r="G49" s="51" t="s">
        <v>246</v>
      </c>
      <c r="H49" s="50">
        <v>1</v>
      </c>
      <c r="I49" s="182">
        <f t="shared" si="0"/>
        <v>2</v>
      </c>
      <c r="J49" s="128"/>
    </row>
    <row r="50" spans="1:14" ht="15.2" customHeight="1">
      <c r="A50" s="128"/>
      <c r="B50" s="310"/>
      <c r="C50" s="174">
        <v>27</v>
      </c>
      <c r="D50" s="183" t="s">
        <v>192</v>
      </c>
      <c r="E50" s="177">
        <v>2</v>
      </c>
      <c r="F50" s="185" t="s">
        <v>46</v>
      </c>
      <c r="G50" s="51" t="s">
        <v>206</v>
      </c>
      <c r="H50" s="50">
        <v>1</v>
      </c>
      <c r="I50" s="173">
        <f t="shared" si="0"/>
        <v>2</v>
      </c>
      <c r="J50" s="128"/>
    </row>
    <row r="51" spans="1:14" ht="15.2" customHeight="1" thickBot="1">
      <c r="A51" s="128"/>
      <c r="B51" s="187" t="s">
        <v>191</v>
      </c>
      <c r="C51" s="186">
        <v>28</v>
      </c>
      <c r="D51" s="184" t="s">
        <v>204</v>
      </c>
      <c r="E51" s="188">
        <v>2</v>
      </c>
      <c r="F51" s="189" t="s">
        <v>46</v>
      </c>
      <c r="G51" s="51" t="s">
        <v>110</v>
      </c>
      <c r="H51" s="50">
        <v>1</v>
      </c>
      <c r="I51" s="173">
        <f t="shared" si="0"/>
        <v>2</v>
      </c>
      <c r="J51" s="128"/>
    </row>
    <row r="52" spans="1:14" ht="25.5" customHeight="1" thickTop="1" thickBot="1">
      <c r="A52" s="128"/>
      <c r="B52" s="311" t="s">
        <v>16</v>
      </c>
      <c r="C52" s="312"/>
      <c r="D52" s="312"/>
      <c r="E52" s="312"/>
      <c r="F52" s="312"/>
      <c r="G52" s="312"/>
      <c r="H52" s="313"/>
      <c r="I52" s="190">
        <f>IF(SUM(I24:I51)=0,0,SUM(I24:I51))</f>
        <v>58.5</v>
      </c>
      <c r="J52" s="128"/>
    </row>
    <row r="53" spans="1:14" ht="15" thickTop="1" thickBot="1">
      <c r="A53" s="128"/>
      <c r="B53" s="128"/>
      <c r="C53" s="128"/>
      <c r="D53" s="128"/>
      <c r="E53" s="128"/>
      <c r="F53" s="128"/>
      <c r="G53" s="128"/>
      <c r="H53" s="128"/>
      <c r="I53" s="191" t="str">
        <f>IF(ISERROR(VLOOKUP(LEFT(C14,1),L21:N23,2,FALSE)),"",IF(I52&gt;=M26,"","基準点を満たしていません"))</f>
        <v/>
      </c>
      <c r="J53" s="128"/>
      <c r="L53" s="131" t="str">
        <f>IF(I52&gt;=M26,"OK","NG")</f>
        <v>OK</v>
      </c>
    </row>
    <row r="54" spans="1:14" ht="14.25" thickTop="1">
      <c r="A54" s="128"/>
      <c r="B54" s="314" t="str">
        <f>サーベイランスレポート!B54</f>
        <v>2017年度1年間に取組んだ主たる業務内容と、セーフティアセッサとしての活動実績についてのコメント：</v>
      </c>
      <c r="C54" s="315"/>
      <c r="D54" s="315"/>
      <c r="E54" s="315"/>
      <c r="F54" s="315"/>
      <c r="G54" s="315"/>
      <c r="H54" s="315"/>
      <c r="I54" s="316"/>
      <c r="J54" s="128"/>
    </row>
    <row r="55" spans="1:14" ht="60" customHeight="1">
      <c r="A55" s="128"/>
      <c r="B55" s="317" t="s">
        <v>207</v>
      </c>
      <c r="C55" s="318"/>
      <c r="D55" s="318"/>
      <c r="E55" s="318"/>
      <c r="F55" s="318"/>
      <c r="G55" s="318"/>
      <c r="H55" s="318"/>
      <c r="I55" s="319"/>
      <c r="J55" s="128"/>
    </row>
    <row r="56" spans="1:14">
      <c r="A56" s="128"/>
      <c r="B56" s="320" t="str">
        <f>サーベイランスレポート!B56</f>
        <v>2018年度1年間に取組む主たる業務内容と、セーフティアセッサとしての活動計画および目標点数：</v>
      </c>
      <c r="C56" s="321"/>
      <c r="D56" s="321"/>
      <c r="E56" s="321"/>
      <c r="F56" s="321"/>
      <c r="G56" s="321"/>
      <c r="H56" s="321"/>
      <c r="I56" s="322"/>
      <c r="J56" s="128"/>
    </row>
    <row r="57" spans="1:14" ht="60" customHeight="1" thickBot="1">
      <c r="A57" s="128"/>
      <c r="B57" s="301" t="s">
        <v>208</v>
      </c>
      <c r="C57" s="302"/>
      <c r="D57" s="302"/>
      <c r="E57" s="302"/>
      <c r="F57" s="302"/>
      <c r="G57" s="302"/>
      <c r="H57" s="302"/>
      <c r="I57" s="303"/>
      <c r="J57" s="128"/>
    </row>
    <row r="58" spans="1:14" ht="15" thickTop="1" thickBot="1">
      <c r="A58" s="128"/>
      <c r="B58" s="323"/>
      <c r="C58" s="323"/>
      <c r="D58" s="323"/>
      <c r="E58" s="323"/>
      <c r="F58" s="323"/>
      <c r="G58" s="323"/>
      <c r="H58" s="323"/>
      <c r="I58" s="323"/>
      <c r="J58" s="128"/>
    </row>
    <row r="59" spans="1:14" ht="14.25" thickTop="1">
      <c r="A59" s="128"/>
      <c r="B59" s="324" t="s">
        <v>173</v>
      </c>
      <c r="C59" s="325"/>
      <c r="D59" s="192" t="s">
        <v>172</v>
      </c>
      <c r="E59" s="328" t="s">
        <v>40</v>
      </c>
      <c r="F59" s="329"/>
      <c r="G59" s="330" t="s">
        <v>175</v>
      </c>
      <c r="H59" s="331"/>
      <c r="I59" s="193" t="s">
        <v>17</v>
      </c>
      <c r="J59" s="128"/>
    </row>
    <row r="60" spans="1:14" ht="16.5" customHeight="1" thickBot="1">
      <c r="A60" s="128"/>
      <c r="B60" s="326"/>
      <c r="C60" s="327"/>
      <c r="D60" s="194"/>
      <c r="E60" s="332"/>
      <c r="F60" s="333"/>
      <c r="G60" s="332"/>
      <c r="H60" s="334"/>
      <c r="I60" s="195" t="s">
        <v>174</v>
      </c>
      <c r="J60" s="128"/>
    </row>
    <row r="61" spans="1:14" ht="14.25" thickTop="1">
      <c r="A61" s="128"/>
      <c r="B61" s="128"/>
      <c r="C61" s="128"/>
      <c r="D61" s="128"/>
      <c r="E61" s="128"/>
      <c r="F61" s="136"/>
      <c r="G61" s="136"/>
      <c r="H61" s="136"/>
      <c r="I61" s="196"/>
      <c r="J61" s="128"/>
    </row>
    <row r="62" spans="1:14">
      <c r="I62" s="197"/>
    </row>
    <row r="63" spans="1:14">
      <c r="L63" s="198" t="s">
        <v>180</v>
      </c>
      <c r="M63" s="199" t="s">
        <v>181</v>
      </c>
      <c r="N63" s="198" t="s">
        <v>182</v>
      </c>
    </row>
    <row r="64" spans="1:14">
      <c r="L64" s="198" t="s">
        <v>178</v>
      </c>
      <c r="M64" s="200">
        <v>42460</v>
      </c>
      <c r="N64" s="162" t="s">
        <v>179</v>
      </c>
    </row>
    <row r="65" spans="12:14" ht="27">
      <c r="L65" s="198" t="s">
        <v>185</v>
      </c>
      <c r="M65" s="200">
        <v>42468</v>
      </c>
      <c r="N65" s="201" t="s">
        <v>186</v>
      </c>
    </row>
    <row r="66" spans="12:14">
      <c r="L66" s="198" t="s">
        <v>199</v>
      </c>
      <c r="M66" s="200">
        <v>42821</v>
      </c>
      <c r="N66" s="162" t="s">
        <v>200</v>
      </c>
    </row>
    <row r="67" spans="12:14">
      <c r="L67" s="202"/>
      <c r="M67" s="202"/>
    </row>
    <row r="68" spans="12:14">
      <c r="L68" s="202"/>
      <c r="M68" s="202"/>
    </row>
    <row r="69" spans="12:14">
      <c r="L69" s="202"/>
      <c r="M69" s="202"/>
    </row>
  </sheetData>
  <sheetProtection password="F101" sheet="1" objects="1" scenarios="1"/>
  <mergeCells count="30">
    <mergeCell ref="B58:I58"/>
    <mergeCell ref="B59:C60"/>
    <mergeCell ref="E59:F59"/>
    <mergeCell ref="G59:H59"/>
    <mergeCell ref="E60:F60"/>
    <mergeCell ref="G60:H60"/>
    <mergeCell ref="B57:I57"/>
    <mergeCell ref="E23:F23"/>
    <mergeCell ref="B24:B28"/>
    <mergeCell ref="B29:B32"/>
    <mergeCell ref="B33:B43"/>
    <mergeCell ref="B44:B45"/>
    <mergeCell ref="B46:B48"/>
    <mergeCell ref="B49:B50"/>
    <mergeCell ref="B52:H52"/>
    <mergeCell ref="B54:I54"/>
    <mergeCell ref="B55:I55"/>
    <mergeCell ref="B56:I56"/>
    <mergeCell ref="B21:I21"/>
    <mergeCell ref="B4:F4"/>
    <mergeCell ref="H4:I4"/>
    <mergeCell ref="B6:I6"/>
    <mergeCell ref="B7:I7"/>
    <mergeCell ref="B8:I8"/>
    <mergeCell ref="C10:D10"/>
    <mergeCell ref="C11:D11"/>
    <mergeCell ref="C12:D12"/>
    <mergeCell ref="C13:D13"/>
    <mergeCell ref="C14:D14"/>
    <mergeCell ref="B18:I18"/>
  </mergeCells>
  <phoneticPr fontId="2"/>
  <dataValidations count="4">
    <dataValidation type="custom" allowBlank="1" showInputMessage="1" showErrorMessage="1" sqref="O10">
      <formula1>"ASC(B14)=B14"</formula1>
    </dataValidation>
    <dataValidation allowBlank="1" showInputMessage="1" showErrorMessage="1" prompt="この欄には資格者情報シートの情報が反映されます" sqref="H4:I4"/>
    <dataValidation allowBlank="1" showInputMessage="1" showErrorMessage="1" prompt="点数は自動計算されます" sqref="I24:I52"/>
    <dataValidation type="textLength" imeMode="hiragana" operator="lessThanOrEqual" allowBlank="1" showInputMessage="1" showErrorMessage="1" sqref="G24:G51">
      <formula1>20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K45"/>
  <sheetViews>
    <sheetView zoomScaleNormal="100" zoomScaleSheetLayoutView="100" workbookViewId="0"/>
  </sheetViews>
  <sheetFormatPr defaultRowHeight="13.5"/>
  <cols>
    <col min="1" max="1" width="1.75" style="93" customWidth="1"/>
    <col min="2" max="2" width="23.5" style="93" customWidth="1"/>
    <col min="3" max="3" width="5.25" style="93" bestFit="1" customWidth="1"/>
    <col min="4" max="4" width="24.875" style="93" bestFit="1" customWidth="1"/>
    <col min="5" max="5" width="20.75" style="93" customWidth="1"/>
    <col min="6" max="6" width="74.25" style="122" bestFit="1" customWidth="1"/>
    <col min="7" max="7" width="4.5" style="93" customWidth="1"/>
    <col min="8" max="16384" width="9" style="93"/>
  </cols>
  <sheetData>
    <row r="1" spans="2:11" ht="17.25">
      <c r="B1" s="250" t="s">
        <v>112</v>
      </c>
      <c r="C1" s="250"/>
      <c r="D1" s="250"/>
      <c r="E1" s="250"/>
      <c r="F1" s="250"/>
      <c r="G1" s="92"/>
      <c r="H1" s="92"/>
      <c r="I1" s="92"/>
      <c r="J1" s="92"/>
      <c r="K1" s="92"/>
    </row>
    <row r="2" spans="2:11" ht="9.75" customHeight="1"/>
    <row r="3" spans="2:11" ht="15" customHeight="1">
      <c r="B3" s="123" t="s">
        <v>1</v>
      </c>
      <c r="C3" s="123" t="s">
        <v>2</v>
      </c>
      <c r="D3" s="123" t="s">
        <v>68</v>
      </c>
      <c r="E3" s="123" t="s">
        <v>27</v>
      </c>
      <c r="F3" s="124" t="s">
        <v>69</v>
      </c>
    </row>
    <row r="4" spans="2:11" ht="15" customHeight="1">
      <c r="B4" s="336" t="s">
        <v>19</v>
      </c>
      <c r="C4" s="96">
        <v>1</v>
      </c>
      <c r="D4" s="96" t="s">
        <v>10</v>
      </c>
      <c r="E4" s="94" t="s">
        <v>28</v>
      </c>
      <c r="F4" s="97" t="s">
        <v>49</v>
      </c>
    </row>
    <row r="5" spans="2:11" ht="15" customHeight="1">
      <c r="B5" s="336"/>
      <c r="C5" s="96">
        <v>2</v>
      </c>
      <c r="D5" s="96" t="s">
        <v>11</v>
      </c>
      <c r="E5" s="94" t="s">
        <v>28</v>
      </c>
      <c r="F5" s="97" t="s">
        <v>50</v>
      </c>
    </row>
    <row r="6" spans="2:11" ht="15" customHeight="1">
      <c r="B6" s="336"/>
      <c r="C6" s="96">
        <v>3</v>
      </c>
      <c r="D6" s="96" t="s">
        <v>12</v>
      </c>
      <c r="E6" s="94" t="s">
        <v>29</v>
      </c>
      <c r="F6" s="97" t="s">
        <v>67</v>
      </c>
    </row>
    <row r="7" spans="2:11" ht="15" customHeight="1">
      <c r="B7" s="336"/>
      <c r="C7" s="96">
        <v>4</v>
      </c>
      <c r="D7" s="96" t="s">
        <v>20</v>
      </c>
      <c r="E7" s="94" t="s">
        <v>30</v>
      </c>
      <c r="F7" s="97" t="s">
        <v>51</v>
      </c>
    </row>
    <row r="8" spans="2:11" ht="15" customHeight="1">
      <c r="B8" s="336"/>
      <c r="C8" s="96">
        <v>5</v>
      </c>
      <c r="D8" s="96" t="s">
        <v>15</v>
      </c>
      <c r="E8" s="94" t="s">
        <v>31</v>
      </c>
      <c r="F8" s="97" t="s">
        <v>52</v>
      </c>
    </row>
    <row r="9" spans="2:11" ht="15" customHeight="1">
      <c r="B9" s="336" t="s">
        <v>21</v>
      </c>
      <c r="C9" s="96">
        <v>6</v>
      </c>
      <c r="D9" s="96" t="s">
        <v>8</v>
      </c>
      <c r="E9" s="94" t="s">
        <v>28</v>
      </c>
      <c r="F9" s="97" t="s">
        <v>53</v>
      </c>
    </row>
    <row r="10" spans="2:11" ht="15" customHeight="1">
      <c r="B10" s="336"/>
      <c r="C10" s="96">
        <v>7</v>
      </c>
      <c r="D10" s="96" t="s">
        <v>9</v>
      </c>
      <c r="E10" s="94" t="s">
        <v>28</v>
      </c>
      <c r="F10" s="97" t="s">
        <v>55</v>
      </c>
    </row>
    <row r="11" spans="2:11" ht="15" customHeight="1">
      <c r="B11" s="336"/>
      <c r="C11" s="96">
        <v>8</v>
      </c>
      <c r="D11" s="96" t="s">
        <v>13</v>
      </c>
      <c r="E11" s="94" t="s">
        <v>28</v>
      </c>
      <c r="F11" s="97" t="s">
        <v>54</v>
      </c>
    </row>
    <row r="12" spans="2:11" ht="15" customHeight="1">
      <c r="B12" s="336"/>
      <c r="C12" s="96">
        <v>9</v>
      </c>
      <c r="D12" s="96" t="s">
        <v>14</v>
      </c>
      <c r="E12" s="94" t="s">
        <v>28</v>
      </c>
      <c r="F12" s="97" t="s">
        <v>56</v>
      </c>
    </row>
    <row r="13" spans="2:11" ht="15" customHeight="1">
      <c r="B13" s="336" t="s">
        <v>22</v>
      </c>
      <c r="C13" s="96">
        <v>10</v>
      </c>
      <c r="D13" s="98" t="s">
        <v>84</v>
      </c>
      <c r="E13" s="94" t="s">
        <v>32</v>
      </c>
      <c r="F13" s="97" t="s">
        <v>83</v>
      </c>
    </row>
    <row r="14" spans="2:11" ht="15" customHeight="1">
      <c r="B14" s="336"/>
      <c r="C14" s="96">
        <v>11</v>
      </c>
      <c r="D14" s="98" t="s">
        <v>85</v>
      </c>
      <c r="E14" s="94" t="s">
        <v>32</v>
      </c>
      <c r="F14" s="97" t="s">
        <v>228</v>
      </c>
    </row>
    <row r="15" spans="2:11" ht="15" customHeight="1">
      <c r="B15" s="336"/>
      <c r="C15" s="96">
        <v>12</v>
      </c>
      <c r="D15" s="96" t="s">
        <v>3</v>
      </c>
      <c r="E15" s="94" t="s">
        <v>32</v>
      </c>
      <c r="F15" s="97" t="s">
        <v>57</v>
      </c>
    </row>
    <row r="16" spans="2:11" ht="15" customHeight="1">
      <c r="B16" s="336"/>
      <c r="C16" s="96">
        <v>13</v>
      </c>
      <c r="D16" s="96" t="s">
        <v>5</v>
      </c>
      <c r="E16" s="94" t="s">
        <v>32</v>
      </c>
      <c r="F16" s="97" t="s">
        <v>58</v>
      </c>
    </row>
    <row r="17" spans="2:8" ht="15" customHeight="1">
      <c r="B17" s="336"/>
      <c r="C17" s="96">
        <v>14</v>
      </c>
      <c r="D17" s="96" t="s">
        <v>4</v>
      </c>
      <c r="E17" s="94" t="s">
        <v>32</v>
      </c>
      <c r="F17" s="97" t="s">
        <v>59</v>
      </c>
    </row>
    <row r="18" spans="2:8" ht="15" customHeight="1">
      <c r="B18" s="336"/>
      <c r="C18" s="96">
        <v>15</v>
      </c>
      <c r="D18" s="96" t="s">
        <v>6</v>
      </c>
      <c r="E18" s="94" t="s">
        <v>32</v>
      </c>
      <c r="F18" s="97" t="s">
        <v>60</v>
      </c>
    </row>
    <row r="19" spans="2:8" ht="15" customHeight="1">
      <c r="B19" s="336"/>
      <c r="C19" s="96">
        <v>16</v>
      </c>
      <c r="D19" s="96" t="s">
        <v>0</v>
      </c>
      <c r="E19" s="94" t="s">
        <v>32</v>
      </c>
      <c r="F19" s="97" t="s">
        <v>61</v>
      </c>
    </row>
    <row r="20" spans="2:8" ht="15" customHeight="1">
      <c r="B20" s="336"/>
      <c r="C20" s="96">
        <v>17</v>
      </c>
      <c r="D20" s="96" t="s">
        <v>35</v>
      </c>
      <c r="E20" s="94" t="s">
        <v>32</v>
      </c>
      <c r="F20" s="97" t="s">
        <v>95</v>
      </c>
    </row>
    <row r="21" spans="2:8" ht="15" customHeight="1">
      <c r="B21" s="336"/>
      <c r="C21" s="96">
        <v>18</v>
      </c>
      <c r="D21" s="96" t="s">
        <v>43</v>
      </c>
      <c r="E21" s="94" t="s">
        <v>36</v>
      </c>
      <c r="F21" s="97" t="s">
        <v>62</v>
      </c>
    </row>
    <row r="22" spans="2:8" ht="15" customHeight="1">
      <c r="B22" s="336"/>
      <c r="C22" s="96">
        <v>19</v>
      </c>
      <c r="D22" s="96" t="s">
        <v>44</v>
      </c>
      <c r="E22" s="94" t="s">
        <v>36</v>
      </c>
      <c r="F22" s="97" t="s">
        <v>63</v>
      </c>
    </row>
    <row r="23" spans="2:8" ht="31.5" customHeight="1">
      <c r="B23" s="336"/>
      <c r="C23" s="96">
        <v>20</v>
      </c>
      <c r="D23" s="96" t="s">
        <v>26</v>
      </c>
      <c r="E23" s="95" t="s">
        <v>45</v>
      </c>
      <c r="F23" s="97" t="s">
        <v>64</v>
      </c>
    </row>
    <row r="24" spans="2:8" ht="15" customHeight="1">
      <c r="B24" s="336" t="s">
        <v>23</v>
      </c>
      <c r="C24" s="96">
        <v>21</v>
      </c>
      <c r="D24" s="96" t="s">
        <v>24</v>
      </c>
      <c r="E24" s="94" t="s">
        <v>33</v>
      </c>
      <c r="F24" s="97" t="s">
        <v>65</v>
      </c>
    </row>
    <row r="25" spans="2:8" ht="15" customHeight="1">
      <c r="B25" s="336"/>
      <c r="C25" s="96">
        <v>22</v>
      </c>
      <c r="D25" s="96" t="s">
        <v>25</v>
      </c>
      <c r="E25" s="94" t="s">
        <v>34</v>
      </c>
      <c r="F25" s="97" t="s">
        <v>66</v>
      </c>
    </row>
    <row r="26" spans="2:8" ht="15" customHeight="1">
      <c r="B26" s="335" t="s">
        <v>86</v>
      </c>
      <c r="C26" s="98">
        <v>23</v>
      </c>
      <c r="D26" s="99" t="s">
        <v>88</v>
      </c>
      <c r="E26" s="100" t="s">
        <v>247</v>
      </c>
      <c r="F26" s="101" t="s">
        <v>93</v>
      </c>
    </row>
    <row r="27" spans="2:8" ht="15" customHeight="1">
      <c r="B27" s="335"/>
      <c r="C27" s="98">
        <v>24</v>
      </c>
      <c r="D27" s="99" t="s">
        <v>87</v>
      </c>
      <c r="E27" s="100" t="s">
        <v>247</v>
      </c>
      <c r="F27" s="101" t="s">
        <v>92</v>
      </c>
    </row>
    <row r="28" spans="2:8" ht="15" customHeight="1">
      <c r="B28" s="335"/>
      <c r="C28" s="98">
        <v>25</v>
      </c>
      <c r="D28" s="99" t="s">
        <v>89</v>
      </c>
      <c r="E28" s="100" t="s">
        <v>247</v>
      </c>
      <c r="F28" s="101" t="s">
        <v>94</v>
      </c>
    </row>
    <row r="29" spans="2:8" ht="15" customHeight="1">
      <c r="B29" s="340" t="s">
        <v>201</v>
      </c>
      <c r="C29" s="98">
        <v>26</v>
      </c>
      <c r="D29" s="102" t="s">
        <v>104</v>
      </c>
      <c r="E29" s="103" t="s">
        <v>32</v>
      </c>
      <c r="F29" s="104" t="s">
        <v>205</v>
      </c>
    </row>
    <row r="30" spans="2:8" ht="15" customHeight="1">
      <c r="B30" s="341"/>
      <c r="C30" s="98">
        <v>27</v>
      </c>
      <c r="D30" s="99" t="s">
        <v>192</v>
      </c>
      <c r="E30" s="103" t="s">
        <v>32</v>
      </c>
      <c r="F30" s="104" t="s">
        <v>209</v>
      </c>
    </row>
    <row r="31" spans="2:8" ht="15" customHeight="1">
      <c r="B31" s="107" t="s">
        <v>202</v>
      </c>
      <c r="C31" s="102">
        <v>28</v>
      </c>
      <c r="D31" s="99" t="s">
        <v>203</v>
      </c>
      <c r="E31" s="103" t="s">
        <v>111</v>
      </c>
      <c r="F31" s="104" t="s">
        <v>210</v>
      </c>
      <c r="G31" s="105"/>
      <c r="H31" s="106"/>
    </row>
    <row r="32" spans="2:8">
      <c r="B32" s="108" t="s">
        <v>118</v>
      </c>
      <c r="C32" s="109"/>
      <c r="D32" s="109"/>
      <c r="E32" s="110"/>
      <c r="F32" s="111"/>
      <c r="G32" s="112"/>
      <c r="H32" s="112"/>
    </row>
    <row r="33" spans="2:7">
      <c r="B33" s="113"/>
      <c r="C33" s="109"/>
      <c r="D33" s="109"/>
      <c r="E33" s="110"/>
      <c r="F33" s="111"/>
    </row>
    <row r="34" spans="2:7">
      <c r="B34" s="108" t="s">
        <v>216</v>
      </c>
      <c r="C34" s="109"/>
      <c r="D34" s="109"/>
      <c r="E34" s="110"/>
      <c r="F34" s="111"/>
    </row>
    <row r="35" spans="2:7">
      <c r="B35" s="113"/>
      <c r="C35" s="109"/>
      <c r="D35" s="337" t="s">
        <v>213</v>
      </c>
      <c r="E35" s="337"/>
      <c r="F35" s="111"/>
    </row>
    <row r="36" spans="2:7">
      <c r="B36" s="113"/>
      <c r="C36" s="109"/>
      <c r="D36" s="109"/>
      <c r="E36" s="110"/>
      <c r="F36" s="111"/>
    </row>
    <row r="37" spans="2:7">
      <c r="B37" s="114" t="s">
        <v>212</v>
      </c>
      <c r="C37" s="114"/>
      <c r="D37" s="114"/>
      <c r="E37" s="114"/>
      <c r="F37" s="115"/>
      <c r="G37" s="115"/>
    </row>
    <row r="38" spans="2:7">
      <c r="B38" s="114" t="s">
        <v>211</v>
      </c>
      <c r="C38" s="116"/>
      <c r="D38" s="114"/>
      <c r="E38" s="114"/>
      <c r="F38" s="114"/>
      <c r="G38" s="117"/>
    </row>
    <row r="39" spans="2:7">
      <c r="B39" s="116"/>
      <c r="C39" s="118" t="s">
        <v>100</v>
      </c>
      <c r="D39" s="114"/>
      <c r="E39" s="119"/>
      <c r="F39" s="114"/>
      <c r="G39" s="120"/>
    </row>
    <row r="40" spans="2:7">
      <c r="B40" s="116"/>
      <c r="C40" s="118"/>
      <c r="D40" s="338" t="s">
        <v>101</v>
      </c>
      <c r="E40" s="338"/>
      <c r="F40" s="338"/>
      <c r="G40" s="121"/>
    </row>
    <row r="41" spans="2:7">
      <c r="B41" s="114"/>
      <c r="C41" s="116" t="s">
        <v>214</v>
      </c>
      <c r="D41" s="114"/>
      <c r="E41" s="114"/>
      <c r="F41" s="119"/>
      <c r="G41" s="121"/>
    </row>
    <row r="42" spans="2:7">
      <c r="B42" s="114"/>
      <c r="C42" s="116"/>
      <c r="D42" s="338" t="s">
        <v>97</v>
      </c>
      <c r="E42" s="339"/>
      <c r="F42" s="114"/>
      <c r="G42" s="120"/>
    </row>
    <row r="43" spans="2:7">
      <c r="B43" s="118"/>
      <c r="C43" s="118" t="s">
        <v>98</v>
      </c>
      <c r="D43" s="114"/>
      <c r="E43" s="114"/>
      <c r="F43" s="114"/>
      <c r="G43" s="120"/>
    </row>
    <row r="44" spans="2:7">
      <c r="B44" s="118"/>
      <c r="C44" s="116"/>
      <c r="D44" s="338" t="s">
        <v>99</v>
      </c>
      <c r="E44" s="339"/>
      <c r="F44" s="114"/>
      <c r="G44" s="120"/>
    </row>
    <row r="45" spans="2:7">
      <c r="F45" s="120"/>
      <c r="G45" s="120"/>
    </row>
  </sheetData>
  <sheetProtection password="F101" sheet="1" objects="1" scenarios="1"/>
  <mergeCells count="11">
    <mergeCell ref="D35:E35"/>
    <mergeCell ref="D40:F40"/>
    <mergeCell ref="D42:E42"/>
    <mergeCell ref="D44:E44"/>
    <mergeCell ref="B29:B30"/>
    <mergeCell ref="B26:B28"/>
    <mergeCell ref="B1:F1"/>
    <mergeCell ref="B4:B8"/>
    <mergeCell ref="B9:B12"/>
    <mergeCell ref="B13:B23"/>
    <mergeCell ref="B24:B25"/>
  </mergeCells>
  <phoneticPr fontId="2"/>
  <dataValidations disablePrompts="1" count="2">
    <dataValidation type="custom" allowBlank="1" showInputMessage="1" showErrorMessage="1" error="半角で入力してください" prompt="半角で入力してください" sqref="F37:G37">
      <formula1>LEN(F37)=LENB(F37)</formula1>
    </dataValidation>
    <dataValidation type="textLength" imeMode="hiragana" operator="lessThanOrEqual" allowBlank="1" showInputMessage="1" showErrorMessage="1" error="20文字以内で記入してください" prompt="概略で構いませんので、簡潔に記入して下さい。（20文字以内）_x000a_例：_x000a_自社設備の安全関連部回路設計、_x000a_顧客にて安全セミナー実施、_x000a_自社製安全機器を顧客に提案し受注、_x000a_自社の安全ガイドライン策定に参画" sqref="G31">
      <formula1>20</formula1>
    </dataValidation>
  </dataValidations>
  <hyperlinks>
    <hyperlink ref="D40" r:id="rId1" location="mhlw"/>
    <hyperlink ref="D44" r:id="rId2"/>
    <hyperlink ref="D42" r:id="rId3"/>
    <hyperlink ref="D35" r:id="rId4"/>
  </hyperlinks>
  <printOptions horizontalCentered="1"/>
  <pageMargins left="0.39370078740157483" right="0.39370078740157483" top="0.39370078740157483" bottom="0.19685039370078741" header="0.31496062992125984" footer="0.11811023622047245"/>
  <pageSetup paperSize="9" scale="91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6"/>
  <sheetViews>
    <sheetView workbookViewId="0">
      <selection activeCell="C3" sqref="C3"/>
    </sheetView>
  </sheetViews>
  <sheetFormatPr defaultRowHeight="13.5"/>
  <cols>
    <col min="1" max="1" width="3.25" bestFit="1" customWidth="1"/>
    <col min="2" max="2" width="24.875" bestFit="1" customWidth="1"/>
    <col min="3" max="3" width="22.5" customWidth="1"/>
    <col min="4" max="4" width="8.5" bestFit="1" customWidth="1"/>
    <col min="8" max="8" width="64.875" customWidth="1"/>
  </cols>
  <sheetData>
    <row r="1" spans="1:8" ht="24">
      <c r="A1" s="16" t="s">
        <v>120</v>
      </c>
      <c r="B1" s="16" t="s">
        <v>121</v>
      </c>
      <c r="C1" s="22" t="s">
        <v>122</v>
      </c>
      <c r="D1" s="16" t="s">
        <v>123</v>
      </c>
      <c r="E1" s="24" t="s">
        <v>124</v>
      </c>
      <c r="F1" s="24" t="s">
        <v>125</v>
      </c>
      <c r="G1" s="24" t="s">
        <v>126</v>
      </c>
      <c r="H1" s="16" t="s">
        <v>113</v>
      </c>
    </row>
    <row r="2" spans="1:8">
      <c r="A2" s="17">
        <v>1</v>
      </c>
      <c r="B2" s="18" t="s">
        <v>119</v>
      </c>
      <c r="C2" s="29">
        <f ca="1">サーベイランスレポート!M10</f>
        <v>43199</v>
      </c>
      <c r="D2" s="25"/>
      <c r="E2" s="18"/>
      <c r="F2" s="18"/>
      <c r="G2" s="18"/>
      <c r="H2" s="18" t="s">
        <v>133</v>
      </c>
    </row>
    <row r="3" spans="1:8">
      <c r="A3" s="17">
        <v>2</v>
      </c>
      <c r="B3" s="18" t="s">
        <v>77</v>
      </c>
      <c r="C3" s="23">
        <f>サーベイランスレポート!I1</f>
        <v>2017</v>
      </c>
      <c r="D3" s="25" t="s">
        <v>127</v>
      </c>
      <c r="E3" s="25">
        <v>4</v>
      </c>
      <c r="F3" s="25" t="s">
        <v>128</v>
      </c>
      <c r="G3" s="25"/>
      <c r="H3" s="18" t="s">
        <v>114</v>
      </c>
    </row>
    <row r="4" spans="1:8" ht="24">
      <c r="A4" s="17">
        <v>3</v>
      </c>
      <c r="B4" s="18" t="s">
        <v>129</v>
      </c>
      <c r="C4" s="23" t="str">
        <f>サーベイランスレポート!M25</f>
        <v/>
      </c>
      <c r="D4" s="25" t="s">
        <v>130</v>
      </c>
      <c r="E4" s="25">
        <v>2</v>
      </c>
      <c r="F4" s="25" t="s">
        <v>131</v>
      </c>
      <c r="G4" s="25"/>
      <c r="H4" s="23" t="s">
        <v>132</v>
      </c>
    </row>
    <row r="5" spans="1:8">
      <c r="A5" s="17">
        <v>4</v>
      </c>
      <c r="B5" s="18" t="s">
        <v>41</v>
      </c>
      <c r="C5" s="23" t="str">
        <f>サーベイランスレポート!M14</f>
        <v/>
      </c>
      <c r="D5" s="25" t="s">
        <v>130</v>
      </c>
      <c r="E5" s="25">
        <v>14</v>
      </c>
      <c r="F5" s="25" t="s">
        <v>131</v>
      </c>
      <c r="G5" s="25"/>
      <c r="H5" s="23" t="s">
        <v>115</v>
      </c>
    </row>
    <row r="6" spans="1:8">
      <c r="A6" s="17">
        <v>5</v>
      </c>
      <c r="B6" s="18" t="s">
        <v>78</v>
      </c>
      <c r="C6" s="29">
        <f>サーベイランスレポート!M13</f>
        <v>0</v>
      </c>
      <c r="D6" s="25" t="s">
        <v>130</v>
      </c>
      <c r="E6" s="25">
        <v>10</v>
      </c>
      <c r="F6" s="25" t="s">
        <v>128</v>
      </c>
      <c r="G6" s="25"/>
      <c r="H6" s="18" t="s">
        <v>133</v>
      </c>
    </row>
    <row r="7" spans="1:8">
      <c r="A7" s="17">
        <v>6</v>
      </c>
      <c r="B7" s="18" t="s">
        <v>79</v>
      </c>
      <c r="C7" s="23" t="str">
        <f>サーベイランスレポート!M11</f>
        <v/>
      </c>
      <c r="D7" s="25" t="s">
        <v>130</v>
      </c>
      <c r="E7" s="25">
        <v>15</v>
      </c>
      <c r="F7" s="25" t="s">
        <v>128</v>
      </c>
      <c r="G7" s="25"/>
      <c r="H7" s="18"/>
    </row>
    <row r="8" spans="1:8">
      <c r="A8" s="17">
        <v>7</v>
      </c>
      <c r="B8" s="18" t="s">
        <v>80</v>
      </c>
      <c r="C8" s="23" t="str">
        <f>サーベイランスレポート!M12</f>
        <v/>
      </c>
      <c r="D8" s="25" t="s">
        <v>130</v>
      </c>
      <c r="E8" s="25">
        <v>15</v>
      </c>
      <c r="F8" s="25" t="s">
        <v>128</v>
      </c>
      <c r="G8" s="25"/>
      <c r="H8" s="18"/>
    </row>
    <row r="9" spans="1:8">
      <c r="A9" s="17">
        <v>8</v>
      </c>
      <c r="B9" s="26" t="s">
        <v>134</v>
      </c>
      <c r="C9" s="27"/>
      <c r="D9" s="28" t="s">
        <v>130</v>
      </c>
      <c r="E9" s="28">
        <v>15</v>
      </c>
      <c r="F9" s="28"/>
      <c r="G9" s="28"/>
      <c r="H9" s="26"/>
    </row>
    <row r="10" spans="1:8">
      <c r="A10" s="17">
        <v>9</v>
      </c>
      <c r="B10" s="26" t="s">
        <v>135</v>
      </c>
      <c r="C10" s="27"/>
      <c r="D10" s="28" t="s">
        <v>130</v>
      </c>
      <c r="E10" s="28">
        <v>15</v>
      </c>
      <c r="F10" s="28"/>
      <c r="G10" s="28"/>
      <c r="H10" s="26"/>
    </row>
    <row r="11" spans="1:8">
      <c r="A11" s="17">
        <v>10</v>
      </c>
      <c r="B11" s="26" t="s">
        <v>136</v>
      </c>
      <c r="C11" s="27"/>
      <c r="D11" s="28" t="s">
        <v>130</v>
      </c>
      <c r="E11" s="28">
        <v>15</v>
      </c>
      <c r="F11" s="28"/>
      <c r="G11" s="28"/>
      <c r="H11" s="26"/>
    </row>
    <row r="12" spans="1:8">
      <c r="A12" s="17">
        <v>11</v>
      </c>
      <c r="B12" s="26" t="s">
        <v>137</v>
      </c>
      <c r="C12" s="27"/>
      <c r="D12" s="28" t="s">
        <v>130</v>
      </c>
      <c r="E12" s="28">
        <v>15</v>
      </c>
      <c r="F12" s="28"/>
      <c r="G12" s="28"/>
      <c r="H12" s="26"/>
    </row>
    <row r="13" spans="1:8" ht="24">
      <c r="A13" s="17">
        <v>12</v>
      </c>
      <c r="B13" s="26" t="s">
        <v>138</v>
      </c>
      <c r="C13" s="27"/>
      <c r="D13" s="28" t="s">
        <v>130</v>
      </c>
      <c r="E13" s="28">
        <v>6</v>
      </c>
      <c r="F13" s="28"/>
      <c r="G13" s="28"/>
      <c r="H13" s="27" t="s">
        <v>139</v>
      </c>
    </row>
    <row r="14" spans="1:8">
      <c r="A14" s="17">
        <v>13</v>
      </c>
      <c r="B14" s="26" t="s">
        <v>140</v>
      </c>
      <c r="C14" s="27"/>
      <c r="D14" s="28" t="s">
        <v>130</v>
      </c>
      <c r="E14" s="28">
        <v>1</v>
      </c>
      <c r="F14" s="28"/>
      <c r="G14" s="28"/>
      <c r="H14" s="26" t="s">
        <v>141</v>
      </c>
    </row>
    <row r="15" spans="1:8">
      <c r="A15" s="17">
        <v>14</v>
      </c>
      <c r="B15" s="26" t="s">
        <v>142</v>
      </c>
      <c r="C15" s="27"/>
      <c r="D15" s="28" t="s">
        <v>130</v>
      </c>
      <c r="E15" s="28">
        <v>60</v>
      </c>
      <c r="F15" s="28"/>
      <c r="G15" s="28"/>
      <c r="H15" s="26"/>
    </row>
    <row r="16" spans="1:8">
      <c r="A16" s="17">
        <v>15</v>
      </c>
      <c r="B16" s="26" t="s">
        <v>143</v>
      </c>
      <c r="C16" s="27"/>
      <c r="D16" s="28" t="s">
        <v>130</v>
      </c>
      <c r="E16" s="28">
        <v>60</v>
      </c>
      <c r="F16" s="28"/>
      <c r="G16" s="28"/>
      <c r="H16" s="26"/>
    </row>
    <row r="17" spans="1:8">
      <c r="A17" s="17">
        <v>16</v>
      </c>
      <c r="B17" s="26" t="s">
        <v>144</v>
      </c>
      <c r="C17" s="27"/>
      <c r="D17" s="28" t="s">
        <v>130</v>
      </c>
      <c r="E17" s="28">
        <v>60</v>
      </c>
      <c r="F17" s="28"/>
      <c r="G17" s="28"/>
      <c r="H17" s="26"/>
    </row>
    <row r="18" spans="1:8">
      <c r="A18" s="17">
        <v>17</v>
      </c>
      <c r="B18" s="26" t="s">
        <v>145</v>
      </c>
      <c r="C18" s="27"/>
      <c r="D18" s="28" t="s">
        <v>130</v>
      </c>
      <c r="E18" s="28">
        <v>30</v>
      </c>
      <c r="F18" s="28"/>
      <c r="G18" s="28"/>
      <c r="H18" s="26"/>
    </row>
    <row r="19" spans="1:8">
      <c r="A19" s="17">
        <v>18</v>
      </c>
      <c r="B19" s="26" t="s">
        <v>146</v>
      </c>
      <c r="C19" s="27"/>
      <c r="D19" s="28" t="s">
        <v>130</v>
      </c>
      <c r="E19" s="28">
        <v>60</v>
      </c>
      <c r="F19" s="28"/>
      <c r="G19" s="28"/>
      <c r="H19" s="26"/>
    </row>
    <row r="20" spans="1:8">
      <c r="A20" s="17">
        <v>19</v>
      </c>
      <c r="B20" s="26" t="s">
        <v>147</v>
      </c>
      <c r="C20" s="27"/>
      <c r="D20" s="28" t="s">
        <v>130</v>
      </c>
      <c r="E20" s="28">
        <v>30</v>
      </c>
      <c r="F20" s="28"/>
      <c r="G20" s="28"/>
      <c r="H20" s="26"/>
    </row>
    <row r="21" spans="1:8">
      <c r="A21" s="17">
        <v>20</v>
      </c>
      <c r="B21" s="26" t="s">
        <v>148</v>
      </c>
      <c r="C21" s="27"/>
      <c r="D21" s="28" t="s">
        <v>130</v>
      </c>
      <c r="E21" s="28">
        <v>8</v>
      </c>
      <c r="F21" s="28"/>
      <c r="G21" s="28"/>
      <c r="H21" s="26" t="s">
        <v>149</v>
      </c>
    </row>
    <row r="22" spans="1:8">
      <c r="A22" s="17">
        <v>21</v>
      </c>
      <c r="B22" s="26" t="s">
        <v>150</v>
      </c>
      <c r="C22" s="27"/>
      <c r="D22" s="28" t="s">
        <v>130</v>
      </c>
      <c r="E22" s="28">
        <v>40</v>
      </c>
      <c r="F22" s="28"/>
      <c r="G22" s="28"/>
      <c r="H22" s="26"/>
    </row>
    <row r="23" spans="1:8">
      <c r="A23" s="17">
        <v>22</v>
      </c>
      <c r="B23" s="26" t="s">
        <v>151</v>
      </c>
      <c r="C23" s="27"/>
      <c r="D23" s="28" t="s">
        <v>130</v>
      </c>
      <c r="E23" s="28">
        <v>40</v>
      </c>
      <c r="F23" s="28"/>
      <c r="G23" s="28"/>
      <c r="H23" s="26"/>
    </row>
    <row r="24" spans="1:8">
      <c r="A24" s="17">
        <v>23</v>
      </c>
      <c r="B24" s="26" t="s">
        <v>152</v>
      </c>
      <c r="C24" s="27"/>
      <c r="D24" s="28" t="s">
        <v>130</v>
      </c>
      <c r="E24" s="28">
        <v>20</v>
      </c>
      <c r="F24" s="28"/>
      <c r="G24" s="28"/>
      <c r="H24" s="26"/>
    </row>
    <row r="25" spans="1:8">
      <c r="A25" s="17">
        <v>24</v>
      </c>
      <c r="B25" s="26" t="s">
        <v>153</v>
      </c>
      <c r="C25" s="27"/>
      <c r="D25" s="28" t="s">
        <v>130</v>
      </c>
      <c r="E25" s="28">
        <v>60</v>
      </c>
      <c r="F25" s="28"/>
      <c r="G25" s="28"/>
      <c r="H25" s="26"/>
    </row>
    <row r="26" spans="1:8">
      <c r="A26" s="17">
        <v>25</v>
      </c>
      <c r="B26" s="18" t="s">
        <v>81</v>
      </c>
      <c r="C26" s="23" t="str">
        <f>サーベイランスレポート!L53</f>
        <v>NG</v>
      </c>
      <c r="D26" s="25" t="s">
        <v>130</v>
      </c>
      <c r="E26" s="25">
        <v>2</v>
      </c>
      <c r="F26" s="25" t="s">
        <v>131</v>
      </c>
      <c r="G26" s="25"/>
      <c r="H26" s="18" t="s">
        <v>154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説明</vt:lpstr>
      <vt:lpstr>サーベイランスレポート</vt:lpstr>
      <vt:lpstr>記入例</vt:lpstr>
      <vt:lpstr>活動分類説明</vt:lpstr>
      <vt:lpstr>DB取込</vt:lpstr>
      <vt:lpstr>サーベイランスレポート!Print_Area</vt:lpstr>
      <vt:lpstr>活動分類説明!Print_Area</vt:lpstr>
      <vt:lpstr>説明!Print_Area</vt:lpstr>
      <vt:lpstr>場所</vt:lpstr>
      <vt:lpstr>場所0</vt:lpstr>
      <vt:lpstr>場所1</vt:lpstr>
      <vt:lpstr>場所2</vt:lpstr>
      <vt:lpstr>場所3</vt:lpstr>
      <vt:lpstr>場所4</vt:lpstr>
      <vt:lpstr>場所5</vt:lpstr>
      <vt:lpstr>場所6</vt:lpstr>
      <vt:lpstr>場所7</vt:lpstr>
      <vt:lpstr>場所8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JC0028</cp:lastModifiedBy>
  <cp:lastPrinted>2018-03-30T02:09:43Z</cp:lastPrinted>
  <dcterms:created xsi:type="dcterms:W3CDTF">2004-10-08T04:06:54Z</dcterms:created>
  <dcterms:modified xsi:type="dcterms:W3CDTF">2018-04-09T02:59:41Z</dcterms:modified>
</cp:coreProperties>
</file>