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hidePivotFieldList="1" defaultThemeVersion="124226"/>
  <mc:AlternateContent xmlns:mc="http://schemas.openxmlformats.org/markup-compatibility/2006">
    <mc:Choice Requires="x15">
      <x15ac:absPath xmlns:x15ac="http://schemas.microsoft.com/office/spreadsheetml/2010/11/ac" url="\\192.168.11.100\share\16_要員認証部\02_ST年間管理\固定　09_書式・帳票\01 帳票_SA管理システム用\010_SA試験\"/>
    </mc:Choice>
  </mc:AlternateContent>
  <xr:revisionPtr revIDLastSave="0" documentId="13_ncr:1_{FFC677E4-589C-49C6-9B7D-AD9DD406CE26}" xr6:coauthVersionLast="47" xr6:coauthVersionMax="47" xr10:uidLastSave="{00000000-0000-0000-0000-000000000000}"/>
  <bookViews>
    <workbookView xWindow="-120" yWindow="-120" windowWidth="29040" windowHeight="15720" tabRatio="491" xr2:uid="{00000000-000D-0000-FFFF-FFFF00000000}"/>
  </bookViews>
  <sheets>
    <sheet name="申込責任者" sheetId="22" r:id="rId1"/>
    <sheet name="受験者名簿" sheetId="25" r:id="rId2"/>
    <sheet name="同意書" sheetId="30" r:id="rId3"/>
    <sheet name="DB取込" sheetId="26" state="hidden" r:id="rId4"/>
    <sheet name="まとめ送付リスト作成用" sheetId="27" state="hidden" r:id="rId5"/>
    <sheet name="同意確認" sheetId="31" state="hidden" r:id="rId6"/>
    <sheet name="HP同意貼付" sheetId="32" state="hidden" r:id="rId7"/>
  </sheets>
  <externalReferences>
    <externalReference r:id="rId8"/>
  </externalReferences>
  <definedNames>
    <definedName name="_xlnm.Print_Area" localSheetId="1">受験者名簿!$A$1:$AD$107</definedName>
    <definedName name="_xlnm.Print_Area" localSheetId="0">申込責任者!$A$1:$J$70</definedName>
    <definedName name="会場" localSheetId="2">[1]受験者名簿!$BH$48:$BO$48</definedName>
    <definedName name="会場">受験者名簿!$BH$48:$BO$48</definedName>
    <definedName name="会場0">受験者名簿!$BG$49</definedName>
    <definedName name="会場1">受験者名簿!$BH$49:$BH$52</definedName>
    <definedName name="会場2">受験者名簿!$BI$49:$BI$51</definedName>
    <definedName name="会場3">受験者名簿!$BJ$49:$BJ$50</definedName>
    <definedName name="会場4">受験者名簿!$BK$49:$BK$50</definedName>
    <definedName name="会場5">受験者名簿!$BL$49</definedName>
    <definedName name="会場6">受験者名簿!$BM$49:$BM$50</definedName>
    <definedName name="会場7">受験者名簿!$BN$49:$BN$51</definedName>
    <definedName name="会場8">受験者名簿!$BO$49:$BO$51</definedName>
    <definedName name="区分0">受験者名簿!$BG$30</definedName>
    <definedName name="区分1" localSheetId="1">受験者名簿!$BH$30:$BH$31</definedName>
    <definedName name="区分2" localSheetId="1">受験者名簿!$BI$30</definedName>
    <definedName name="区分3" localSheetId="1">受験者名簿!$BJ$30:$BJ$31</definedName>
    <definedName name="区分4" localSheetId="1">受験者名簿!$BK$30:$BK$31</definedName>
    <definedName name="区分5">受験者名簿!$BL$30:$BL$31</definedName>
    <definedName name="資格区分0">受験者名簿!$BA$21</definedName>
    <definedName name="資格区分01">受験者名簿!$BA$22</definedName>
    <definedName name="資格区分02">受験者名簿!$BA$23</definedName>
    <definedName name="資格区分03">受験者名簿!$BA$24:$BB$24</definedName>
    <definedName name="資格区分04">受験者名簿!$BA$25</definedName>
    <definedName name="資格区分05">受験者名簿!$BA$26:$BB$26</definedName>
    <definedName name="資格区分06">受験者名簿!$BA$27:$BB$27</definedName>
    <definedName name="資格区分07">受験者名簿!$BA$28:$BC$28</definedName>
    <definedName name="資格区分08">受験者名簿!$BA$29</definedName>
    <definedName name="資格区分09">受験者名簿!$BA$30:$BB$30</definedName>
    <definedName name="資格区分10">受験者名簿!$BA$31:$BB$31</definedName>
    <definedName name="資格区分11">受験者名簿!$BA$32:$BC$32</definedName>
    <definedName name="資格区分12">受験者名簿!$BA$33:$BB$33</definedName>
    <definedName name="資格区分13">受験者名簿!$BA$34:$BC$34</definedName>
    <definedName name="資格区分14">受験者名簿!$BA$35:$BC$35</definedName>
    <definedName name="資格区分15">受験者名簿!$BA$36:$BE$36</definedName>
    <definedName name="資格区分16">受験者名簿!$BA$37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6" i="25" l="1"/>
  <c r="BB12" i="25"/>
  <c r="BE14" i="25"/>
  <c r="BC14" i="25"/>
  <c r="B2" i="22"/>
  <c r="A2" i="31" l="1"/>
  <c r="L36" i="31" l="1"/>
  <c r="L68" i="31"/>
  <c r="L100" i="31"/>
  <c r="K35" i="31"/>
  <c r="K67" i="31"/>
  <c r="K99" i="31"/>
  <c r="S10" i="31"/>
  <c r="N30" i="31"/>
  <c r="P35" i="31"/>
  <c r="R41" i="31"/>
  <c r="S44" i="31"/>
  <c r="N48" i="31"/>
  <c r="P51" i="31"/>
  <c r="R57" i="31"/>
  <c r="S60" i="31"/>
  <c r="N64" i="31"/>
  <c r="P67" i="31"/>
  <c r="Q69" i="31"/>
  <c r="P74" i="31"/>
  <c r="S75" i="31"/>
  <c r="Q77" i="31"/>
  <c r="R80" i="31"/>
  <c r="P82" i="31"/>
  <c r="Q85" i="31"/>
  <c r="P90" i="31"/>
  <c r="S91" i="31"/>
  <c r="Q93" i="31"/>
  <c r="R96" i="31"/>
  <c r="P98" i="31"/>
  <c r="Q101" i="31"/>
  <c r="F4" i="26"/>
  <c r="F3" i="26"/>
  <c r="F2" i="26"/>
  <c r="I5" i="31"/>
  <c r="I6" i="31"/>
  <c r="I7" i="31"/>
  <c r="I8" i="31"/>
  <c r="I9" i="31"/>
  <c r="I10" i="31"/>
  <c r="I11" i="31"/>
  <c r="I12" i="31"/>
  <c r="I13" i="31"/>
  <c r="I14" i="31"/>
  <c r="I15" i="31"/>
  <c r="I16" i="31"/>
  <c r="I17" i="31"/>
  <c r="I18" i="31"/>
  <c r="I19" i="31"/>
  <c r="I20" i="31"/>
  <c r="I21" i="31"/>
  <c r="I22" i="31"/>
  <c r="I23" i="31"/>
  <c r="I24" i="31"/>
  <c r="I25" i="31"/>
  <c r="I26" i="31"/>
  <c r="I27" i="31"/>
  <c r="I28"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3" i="31"/>
  <c r="I4" i="31"/>
  <c r="I2" i="31"/>
  <c r="O2" i="26"/>
  <c r="G3" i="31"/>
  <c r="G4" i="31"/>
  <c r="H4" i="31" s="1"/>
  <c r="G5" i="31"/>
  <c r="H5" i="31" s="1"/>
  <c r="G6" i="31"/>
  <c r="G7" i="31"/>
  <c r="G8" i="31"/>
  <c r="H8" i="31" s="1"/>
  <c r="G9" i="31"/>
  <c r="G10" i="31"/>
  <c r="G11" i="31"/>
  <c r="H11" i="31" s="1"/>
  <c r="G12" i="31"/>
  <c r="H12" i="31" s="1"/>
  <c r="G13" i="31"/>
  <c r="H13" i="31" s="1"/>
  <c r="G14" i="31"/>
  <c r="G15" i="31"/>
  <c r="G16" i="31"/>
  <c r="H16" i="31" s="1"/>
  <c r="G17" i="31"/>
  <c r="H17" i="31" s="1"/>
  <c r="G18" i="31"/>
  <c r="G19" i="31"/>
  <c r="G20" i="31"/>
  <c r="G21" i="31"/>
  <c r="G22" i="31"/>
  <c r="G23" i="31"/>
  <c r="G24" i="31"/>
  <c r="H24" i="31" s="1"/>
  <c r="G25" i="31"/>
  <c r="G26" i="31"/>
  <c r="G27" i="31"/>
  <c r="H27" i="31" s="1"/>
  <c r="G28" i="31"/>
  <c r="H28" i="31" s="1"/>
  <c r="G29" i="31"/>
  <c r="H29" i="31" s="1"/>
  <c r="G30" i="31"/>
  <c r="G31" i="31"/>
  <c r="G32" i="31"/>
  <c r="H32" i="31" s="1"/>
  <c r="G33" i="31"/>
  <c r="H33" i="31" s="1"/>
  <c r="G34" i="31"/>
  <c r="G35" i="31"/>
  <c r="G36" i="31"/>
  <c r="G37" i="31"/>
  <c r="H37" i="31" s="1"/>
  <c r="G38" i="31"/>
  <c r="G39" i="31"/>
  <c r="G40" i="31"/>
  <c r="H40" i="31" s="1"/>
  <c r="G41" i="31"/>
  <c r="G42" i="31"/>
  <c r="G43" i="31"/>
  <c r="G44" i="31"/>
  <c r="H44" i="31" s="1"/>
  <c r="G45" i="31"/>
  <c r="H45" i="31" s="1"/>
  <c r="G46" i="31"/>
  <c r="G47" i="31"/>
  <c r="G48" i="31"/>
  <c r="H48" i="31" s="1"/>
  <c r="G49" i="31"/>
  <c r="H49" i="31" s="1"/>
  <c r="G50" i="31"/>
  <c r="G51" i="31"/>
  <c r="G52" i="31"/>
  <c r="G53" i="31"/>
  <c r="H53" i="31" s="1"/>
  <c r="G54" i="31"/>
  <c r="G55" i="31"/>
  <c r="G56" i="31"/>
  <c r="G57" i="31"/>
  <c r="G58" i="31"/>
  <c r="G59" i="31"/>
  <c r="G60" i="31"/>
  <c r="H60" i="31" s="1"/>
  <c r="G61" i="31"/>
  <c r="H61" i="31" s="1"/>
  <c r="G62" i="31"/>
  <c r="G63" i="31"/>
  <c r="G64" i="31"/>
  <c r="H64" i="31" s="1"/>
  <c r="G65" i="31"/>
  <c r="H65" i="31" s="1"/>
  <c r="G66" i="31"/>
  <c r="G67" i="31"/>
  <c r="H67" i="31" s="1"/>
  <c r="G68" i="31"/>
  <c r="G69" i="31"/>
  <c r="H69" i="31" s="1"/>
  <c r="G70" i="31"/>
  <c r="G71" i="31"/>
  <c r="G72" i="31"/>
  <c r="H72" i="31" s="1"/>
  <c r="G73" i="31"/>
  <c r="G74" i="31"/>
  <c r="G75" i="31"/>
  <c r="G76" i="31"/>
  <c r="H76" i="31" s="1"/>
  <c r="G77" i="31"/>
  <c r="H77" i="31" s="1"/>
  <c r="G78" i="31"/>
  <c r="G79" i="31"/>
  <c r="H79" i="31" s="1"/>
  <c r="G80" i="31"/>
  <c r="H80" i="31" s="1"/>
  <c r="G81" i="31"/>
  <c r="H81" i="31" s="1"/>
  <c r="G82" i="31"/>
  <c r="G83" i="31"/>
  <c r="H83" i="31" s="1"/>
  <c r="G84" i="31"/>
  <c r="G85" i="31"/>
  <c r="G86" i="31"/>
  <c r="G87" i="31"/>
  <c r="G88" i="31"/>
  <c r="G89" i="31"/>
  <c r="G90" i="31"/>
  <c r="G91" i="31"/>
  <c r="G92" i="31"/>
  <c r="H92" i="31" s="1"/>
  <c r="G93" i="31"/>
  <c r="H93" i="31" s="1"/>
  <c r="G94" i="31"/>
  <c r="G95" i="31"/>
  <c r="H95" i="31" s="1"/>
  <c r="G96" i="31"/>
  <c r="H96" i="31" s="1"/>
  <c r="G97" i="31"/>
  <c r="H97" i="31" s="1"/>
  <c r="G98" i="31"/>
  <c r="G99" i="31"/>
  <c r="G100" i="31"/>
  <c r="G101" i="31"/>
  <c r="H101" i="31" s="1"/>
  <c r="G2" i="31"/>
  <c r="H2" i="31" s="1"/>
  <c r="M2" i="26"/>
  <c r="B3" i="31"/>
  <c r="B4" i="31"/>
  <c r="O4" i="31" s="1"/>
  <c r="B5" i="31"/>
  <c r="O5" i="31" s="1"/>
  <c r="B6" i="31"/>
  <c r="O6" i="31" s="1"/>
  <c r="B7" i="31"/>
  <c r="O7" i="31" s="1"/>
  <c r="B8" i="31"/>
  <c r="O8" i="31" s="1"/>
  <c r="B9" i="31"/>
  <c r="O9" i="31" s="1"/>
  <c r="B10" i="31"/>
  <c r="O10" i="31" s="1"/>
  <c r="B11" i="31"/>
  <c r="O11" i="31" s="1"/>
  <c r="B12" i="31"/>
  <c r="O12" i="31" s="1"/>
  <c r="B13" i="31"/>
  <c r="O13" i="31" s="1"/>
  <c r="B14" i="31"/>
  <c r="O14" i="31" s="1"/>
  <c r="B15" i="31"/>
  <c r="O15" i="31" s="1"/>
  <c r="B16" i="31"/>
  <c r="O16" i="31" s="1"/>
  <c r="B17" i="31"/>
  <c r="O17" i="31" s="1"/>
  <c r="B18" i="31"/>
  <c r="O18" i="31" s="1"/>
  <c r="B19" i="31"/>
  <c r="O19" i="31" s="1"/>
  <c r="B20" i="31"/>
  <c r="O20" i="31" s="1"/>
  <c r="B21" i="31"/>
  <c r="O21" i="31" s="1"/>
  <c r="B22" i="31"/>
  <c r="O22" i="31" s="1"/>
  <c r="B23" i="31"/>
  <c r="O23" i="31" s="1"/>
  <c r="B24" i="31"/>
  <c r="O24" i="31" s="1"/>
  <c r="B25" i="31"/>
  <c r="O25" i="31" s="1"/>
  <c r="B26" i="31"/>
  <c r="O26" i="31" s="1"/>
  <c r="B27" i="31"/>
  <c r="O27" i="31" s="1"/>
  <c r="B28" i="31"/>
  <c r="O28" i="31" s="1"/>
  <c r="B29" i="31"/>
  <c r="O29" i="31" s="1"/>
  <c r="B30" i="31"/>
  <c r="O30" i="31" s="1"/>
  <c r="B31" i="31"/>
  <c r="O31" i="31" s="1"/>
  <c r="B32" i="31"/>
  <c r="O32" i="31" s="1"/>
  <c r="B33" i="31"/>
  <c r="O33" i="31" s="1"/>
  <c r="B34" i="31"/>
  <c r="O34" i="31" s="1"/>
  <c r="B35" i="31"/>
  <c r="O35" i="31" s="1"/>
  <c r="B36" i="31"/>
  <c r="O36" i="31" s="1"/>
  <c r="B37" i="31"/>
  <c r="O37" i="31" s="1"/>
  <c r="B38" i="31"/>
  <c r="O38" i="31" s="1"/>
  <c r="B39" i="31"/>
  <c r="O39" i="31" s="1"/>
  <c r="B40" i="31"/>
  <c r="O40" i="31" s="1"/>
  <c r="B41" i="31"/>
  <c r="O41" i="31" s="1"/>
  <c r="B42" i="31"/>
  <c r="O42" i="31" s="1"/>
  <c r="B43" i="31"/>
  <c r="O43" i="31" s="1"/>
  <c r="B44" i="31"/>
  <c r="O44" i="31" s="1"/>
  <c r="B45" i="31"/>
  <c r="O45" i="31" s="1"/>
  <c r="B46" i="31"/>
  <c r="O46" i="31" s="1"/>
  <c r="B47" i="31"/>
  <c r="O47" i="31" s="1"/>
  <c r="B48" i="31"/>
  <c r="O48" i="31" s="1"/>
  <c r="B49" i="31"/>
  <c r="O49" i="31" s="1"/>
  <c r="B50" i="31"/>
  <c r="O50" i="31" s="1"/>
  <c r="B51" i="31"/>
  <c r="O51" i="31" s="1"/>
  <c r="B52" i="31"/>
  <c r="O52" i="31" s="1"/>
  <c r="B53" i="31"/>
  <c r="O53" i="31" s="1"/>
  <c r="B54" i="31"/>
  <c r="O54" i="31" s="1"/>
  <c r="B55" i="31"/>
  <c r="O55" i="31" s="1"/>
  <c r="B56" i="31"/>
  <c r="O56" i="31" s="1"/>
  <c r="B57" i="31"/>
  <c r="O57" i="31" s="1"/>
  <c r="B58" i="31"/>
  <c r="O58" i="31" s="1"/>
  <c r="B59" i="31"/>
  <c r="O59" i="31" s="1"/>
  <c r="B60" i="31"/>
  <c r="O60" i="31" s="1"/>
  <c r="B61" i="31"/>
  <c r="O61" i="31" s="1"/>
  <c r="B62" i="31"/>
  <c r="O62" i="31" s="1"/>
  <c r="B63" i="31"/>
  <c r="O63" i="31" s="1"/>
  <c r="B64" i="31"/>
  <c r="O64" i="31" s="1"/>
  <c r="B65" i="31"/>
  <c r="O65" i="31" s="1"/>
  <c r="B66" i="31"/>
  <c r="O66" i="31" s="1"/>
  <c r="B67" i="31"/>
  <c r="O67" i="31" s="1"/>
  <c r="B68" i="31"/>
  <c r="O68" i="31" s="1"/>
  <c r="B69" i="31"/>
  <c r="O69" i="31" s="1"/>
  <c r="B70" i="31"/>
  <c r="O70" i="31" s="1"/>
  <c r="B71" i="31"/>
  <c r="O71" i="31" s="1"/>
  <c r="B72" i="31"/>
  <c r="O72" i="31" s="1"/>
  <c r="B73" i="31"/>
  <c r="O73" i="31" s="1"/>
  <c r="B74" i="31"/>
  <c r="O74" i="31" s="1"/>
  <c r="B75" i="31"/>
  <c r="O75" i="31" s="1"/>
  <c r="B76" i="31"/>
  <c r="O76" i="31" s="1"/>
  <c r="B77" i="31"/>
  <c r="O77" i="31" s="1"/>
  <c r="B78" i="31"/>
  <c r="O78" i="31" s="1"/>
  <c r="B79" i="31"/>
  <c r="O79" i="31" s="1"/>
  <c r="B80" i="31"/>
  <c r="O80" i="31" s="1"/>
  <c r="B81" i="31"/>
  <c r="O81" i="31" s="1"/>
  <c r="B82" i="31"/>
  <c r="O82" i="31" s="1"/>
  <c r="B83" i="31"/>
  <c r="O83" i="31" s="1"/>
  <c r="B84" i="31"/>
  <c r="O84" i="31" s="1"/>
  <c r="B85" i="31"/>
  <c r="O85" i="31" s="1"/>
  <c r="B86" i="31"/>
  <c r="O86" i="31" s="1"/>
  <c r="B87" i="31"/>
  <c r="O87" i="31" s="1"/>
  <c r="B88" i="31"/>
  <c r="O88" i="31" s="1"/>
  <c r="B89" i="31"/>
  <c r="O89" i="31" s="1"/>
  <c r="B90" i="31"/>
  <c r="O90" i="31" s="1"/>
  <c r="B91" i="31"/>
  <c r="O91" i="31" s="1"/>
  <c r="B92" i="31"/>
  <c r="O92" i="31" s="1"/>
  <c r="B93" i="31"/>
  <c r="O93" i="31" s="1"/>
  <c r="B94" i="31"/>
  <c r="O94" i="31" s="1"/>
  <c r="B95" i="31"/>
  <c r="O95" i="31" s="1"/>
  <c r="B96" i="31"/>
  <c r="O96" i="31" s="1"/>
  <c r="B97" i="31"/>
  <c r="O97" i="31" s="1"/>
  <c r="B98" i="31"/>
  <c r="O98" i="31" s="1"/>
  <c r="B99" i="31"/>
  <c r="O99" i="31" s="1"/>
  <c r="B100" i="31"/>
  <c r="O100" i="31" s="1"/>
  <c r="B101" i="31"/>
  <c r="O101" i="31" s="1"/>
  <c r="B2" i="31"/>
  <c r="O2" i="31" s="1"/>
  <c r="F8" i="26"/>
  <c r="J3" i="31"/>
  <c r="N3" i="31" s="1"/>
  <c r="J4" i="31"/>
  <c r="N4" i="31" s="1"/>
  <c r="J5" i="31"/>
  <c r="N5" i="31" s="1"/>
  <c r="J6" i="31"/>
  <c r="N6" i="31" s="1"/>
  <c r="J7" i="31"/>
  <c r="N7" i="31" s="1"/>
  <c r="J8" i="31"/>
  <c r="N8" i="31" s="1"/>
  <c r="J9" i="31"/>
  <c r="N9" i="31" s="1"/>
  <c r="J10" i="31"/>
  <c r="N10" i="31" s="1"/>
  <c r="J11" i="31"/>
  <c r="N11" i="31" s="1"/>
  <c r="J12" i="31"/>
  <c r="N12" i="31" s="1"/>
  <c r="J13" i="31"/>
  <c r="N13" i="31" s="1"/>
  <c r="J14" i="31"/>
  <c r="N14" i="31" s="1"/>
  <c r="J15" i="31"/>
  <c r="N15" i="31" s="1"/>
  <c r="J16" i="31"/>
  <c r="N16" i="31" s="1"/>
  <c r="J17" i="31"/>
  <c r="N17" i="31" s="1"/>
  <c r="J18" i="31"/>
  <c r="N18" i="31" s="1"/>
  <c r="J19" i="31"/>
  <c r="N19" i="31" s="1"/>
  <c r="J20" i="31"/>
  <c r="N20" i="31" s="1"/>
  <c r="J21" i="31"/>
  <c r="N21" i="31" s="1"/>
  <c r="J22" i="31"/>
  <c r="N22" i="31" s="1"/>
  <c r="J23" i="31"/>
  <c r="N23" i="31" s="1"/>
  <c r="J24" i="31"/>
  <c r="N24" i="31" s="1"/>
  <c r="J25" i="31"/>
  <c r="N25" i="31" s="1"/>
  <c r="J26" i="31"/>
  <c r="N26" i="31" s="1"/>
  <c r="J27" i="31"/>
  <c r="N27" i="31" s="1"/>
  <c r="J28" i="31"/>
  <c r="N28" i="31" s="1"/>
  <c r="J29" i="31"/>
  <c r="N29" i="31" s="1"/>
  <c r="J30" i="31"/>
  <c r="J31" i="31"/>
  <c r="N31" i="31" s="1"/>
  <c r="J32" i="31"/>
  <c r="N32" i="31" s="1"/>
  <c r="J33" i="31"/>
  <c r="N33" i="31" s="1"/>
  <c r="J34" i="31"/>
  <c r="N34" i="31" s="1"/>
  <c r="J35" i="31"/>
  <c r="N35" i="31" s="1"/>
  <c r="J36" i="31"/>
  <c r="N36" i="31" s="1"/>
  <c r="J37" i="31"/>
  <c r="N37" i="31" s="1"/>
  <c r="J38" i="31"/>
  <c r="N38" i="31" s="1"/>
  <c r="J39" i="31"/>
  <c r="N39" i="31" s="1"/>
  <c r="J40" i="31"/>
  <c r="N40" i="31" s="1"/>
  <c r="J41" i="31"/>
  <c r="N41" i="31" s="1"/>
  <c r="J42" i="31"/>
  <c r="N42" i="31" s="1"/>
  <c r="J43" i="31"/>
  <c r="N43" i="31" s="1"/>
  <c r="J44" i="31"/>
  <c r="N44" i="31" s="1"/>
  <c r="J45" i="31"/>
  <c r="N45" i="31" s="1"/>
  <c r="J46" i="31"/>
  <c r="N46" i="31" s="1"/>
  <c r="J47" i="31"/>
  <c r="N47" i="31" s="1"/>
  <c r="J48" i="31"/>
  <c r="J49" i="31"/>
  <c r="N49" i="31" s="1"/>
  <c r="J50" i="31"/>
  <c r="N50" i="31" s="1"/>
  <c r="J51" i="31"/>
  <c r="N51" i="31" s="1"/>
  <c r="J52" i="31"/>
  <c r="N52" i="31" s="1"/>
  <c r="J53" i="31"/>
  <c r="N53" i="31" s="1"/>
  <c r="J54" i="31"/>
  <c r="N54" i="31" s="1"/>
  <c r="J55" i="31"/>
  <c r="N55" i="31" s="1"/>
  <c r="J56" i="31"/>
  <c r="N56" i="31" s="1"/>
  <c r="J57" i="31"/>
  <c r="N57" i="31" s="1"/>
  <c r="J58" i="31"/>
  <c r="N58" i="31" s="1"/>
  <c r="J59" i="31"/>
  <c r="N59" i="31" s="1"/>
  <c r="J60" i="31"/>
  <c r="N60" i="31" s="1"/>
  <c r="J61" i="31"/>
  <c r="N61" i="31" s="1"/>
  <c r="J62" i="31"/>
  <c r="N62" i="31" s="1"/>
  <c r="J63" i="31"/>
  <c r="N63" i="31" s="1"/>
  <c r="J64" i="31"/>
  <c r="J65" i="31"/>
  <c r="N65" i="31" s="1"/>
  <c r="J66" i="31"/>
  <c r="N66" i="31" s="1"/>
  <c r="J67" i="31"/>
  <c r="N67" i="31" s="1"/>
  <c r="J68" i="31"/>
  <c r="N68" i="31" s="1"/>
  <c r="J69" i="31"/>
  <c r="N69" i="31" s="1"/>
  <c r="J70" i="31"/>
  <c r="N70" i="31" s="1"/>
  <c r="J71" i="31"/>
  <c r="N71" i="31" s="1"/>
  <c r="J72" i="31"/>
  <c r="N72" i="31" s="1"/>
  <c r="J73" i="31"/>
  <c r="N73" i="31" s="1"/>
  <c r="J74" i="31"/>
  <c r="N74" i="31" s="1"/>
  <c r="J75" i="31"/>
  <c r="N75" i="31" s="1"/>
  <c r="J76" i="31"/>
  <c r="N76" i="31" s="1"/>
  <c r="J77" i="31"/>
  <c r="N77" i="31" s="1"/>
  <c r="J78" i="31"/>
  <c r="N78" i="31" s="1"/>
  <c r="J79" i="31"/>
  <c r="N79" i="31" s="1"/>
  <c r="J80" i="31"/>
  <c r="N80" i="31" s="1"/>
  <c r="J81" i="31"/>
  <c r="N81" i="31" s="1"/>
  <c r="J82" i="31"/>
  <c r="N82" i="31" s="1"/>
  <c r="J83" i="31"/>
  <c r="N83" i="31" s="1"/>
  <c r="J84" i="31"/>
  <c r="N84" i="31" s="1"/>
  <c r="J85" i="31"/>
  <c r="N85" i="31" s="1"/>
  <c r="J86" i="31"/>
  <c r="N86" i="31" s="1"/>
  <c r="J87" i="31"/>
  <c r="N87" i="31" s="1"/>
  <c r="J88" i="31"/>
  <c r="N88" i="31" s="1"/>
  <c r="J89" i="31"/>
  <c r="N89" i="31" s="1"/>
  <c r="J90" i="31"/>
  <c r="N90" i="31" s="1"/>
  <c r="J91" i="31"/>
  <c r="N91" i="31" s="1"/>
  <c r="J92" i="31"/>
  <c r="N92" i="31" s="1"/>
  <c r="J93" i="31"/>
  <c r="N93" i="31" s="1"/>
  <c r="J94" i="31"/>
  <c r="N94" i="31" s="1"/>
  <c r="J95" i="31"/>
  <c r="N95" i="31" s="1"/>
  <c r="J96" i="31"/>
  <c r="N96" i="31" s="1"/>
  <c r="J97" i="31"/>
  <c r="N97" i="31" s="1"/>
  <c r="J98" i="31"/>
  <c r="N98" i="31" s="1"/>
  <c r="J99" i="31"/>
  <c r="N99" i="31" s="1"/>
  <c r="J100" i="31"/>
  <c r="N100" i="31" s="1"/>
  <c r="J101" i="31"/>
  <c r="N101" i="31" s="1"/>
  <c r="J2" i="31"/>
  <c r="N2" i="31" s="1"/>
  <c r="AC2" i="26"/>
  <c r="H100" i="31"/>
  <c r="H99" i="31"/>
  <c r="H88" i="31"/>
  <c r="H71" i="31"/>
  <c r="H68" i="31"/>
  <c r="H63" i="31"/>
  <c r="H59" i="31"/>
  <c r="H56" i="31"/>
  <c r="H51" i="31"/>
  <c r="H47" i="31"/>
  <c r="H39" i="31"/>
  <c r="H35" i="31"/>
  <c r="H23" i="31"/>
  <c r="H19" i="31"/>
  <c r="H7" i="31"/>
  <c r="H3" i="31"/>
  <c r="D3" i="31"/>
  <c r="D4" i="31"/>
  <c r="D5" i="31"/>
  <c r="Q5" i="31" s="1"/>
  <c r="D6" i="31"/>
  <c r="Q6" i="31" s="1"/>
  <c r="D7" i="31"/>
  <c r="Q7" i="31" s="1"/>
  <c r="D8" i="31"/>
  <c r="Q8" i="31" s="1"/>
  <c r="D9" i="31"/>
  <c r="Q9" i="31" s="1"/>
  <c r="D10" i="31"/>
  <c r="Q10" i="31" s="1"/>
  <c r="D11" i="31"/>
  <c r="Q11" i="31" s="1"/>
  <c r="D12" i="31"/>
  <c r="Q12" i="31" s="1"/>
  <c r="D13" i="31"/>
  <c r="Q13" i="31" s="1"/>
  <c r="D14" i="31"/>
  <c r="Q14" i="31" s="1"/>
  <c r="D15" i="31"/>
  <c r="Q15" i="31" s="1"/>
  <c r="D16" i="31"/>
  <c r="Q16" i="31" s="1"/>
  <c r="D17" i="31"/>
  <c r="Q17" i="31" s="1"/>
  <c r="D18" i="31"/>
  <c r="Q18" i="31" s="1"/>
  <c r="D19" i="31"/>
  <c r="Q19" i="31" s="1"/>
  <c r="D20" i="31"/>
  <c r="Q20" i="31" s="1"/>
  <c r="D21" i="31"/>
  <c r="Q21" i="31" s="1"/>
  <c r="D22" i="31"/>
  <c r="Q22" i="31" s="1"/>
  <c r="D23" i="31"/>
  <c r="Q23" i="31" s="1"/>
  <c r="D24" i="31"/>
  <c r="Q24" i="31" s="1"/>
  <c r="D25" i="31"/>
  <c r="Q25" i="31" s="1"/>
  <c r="D26" i="31"/>
  <c r="Q26" i="31" s="1"/>
  <c r="D27" i="31"/>
  <c r="Q27" i="31" s="1"/>
  <c r="D28" i="31"/>
  <c r="Q28" i="31" s="1"/>
  <c r="D29" i="31"/>
  <c r="Q29" i="31" s="1"/>
  <c r="D30" i="31"/>
  <c r="Q30" i="31" s="1"/>
  <c r="D31" i="31"/>
  <c r="Q31" i="31" s="1"/>
  <c r="D32" i="31"/>
  <c r="Q32" i="31" s="1"/>
  <c r="D33" i="31"/>
  <c r="Q33" i="31" s="1"/>
  <c r="D34" i="31"/>
  <c r="Q34" i="31" s="1"/>
  <c r="D35" i="31"/>
  <c r="Q35" i="31" s="1"/>
  <c r="D36" i="31"/>
  <c r="Q36" i="31" s="1"/>
  <c r="D37" i="31"/>
  <c r="Q37" i="31" s="1"/>
  <c r="D38" i="31"/>
  <c r="Q38" i="31" s="1"/>
  <c r="D39" i="31"/>
  <c r="Q39" i="31" s="1"/>
  <c r="D40" i="31"/>
  <c r="Q40" i="31" s="1"/>
  <c r="D41" i="31"/>
  <c r="Q41" i="31" s="1"/>
  <c r="D42" i="31"/>
  <c r="Q42" i="31" s="1"/>
  <c r="D43" i="31"/>
  <c r="Q43" i="31" s="1"/>
  <c r="D44" i="31"/>
  <c r="Q44" i="31" s="1"/>
  <c r="D45" i="31"/>
  <c r="Q45" i="31" s="1"/>
  <c r="D46" i="31"/>
  <c r="Q46" i="31" s="1"/>
  <c r="D47" i="31"/>
  <c r="Q47" i="31" s="1"/>
  <c r="D48" i="31"/>
  <c r="Q48" i="31" s="1"/>
  <c r="D49" i="31"/>
  <c r="Q49" i="31" s="1"/>
  <c r="D50" i="31"/>
  <c r="Q50" i="31" s="1"/>
  <c r="D51" i="31"/>
  <c r="Q51" i="31" s="1"/>
  <c r="D52" i="31"/>
  <c r="Q52" i="31" s="1"/>
  <c r="D53" i="31"/>
  <c r="Q53" i="31" s="1"/>
  <c r="D54" i="31"/>
  <c r="Q54" i="31" s="1"/>
  <c r="D55" i="31"/>
  <c r="Q55" i="31" s="1"/>
  <c r="D56" i="31"/>
  <c r="Q56" i="31" s="1"/>
  <c r="D57" i="31"/>
  <c r="Q57" i="31" s="1"/>
  <c r="D58" i="31"/>
  <c r="Q58" i="31" s="1"/>
  <c r="D59" i="31"/>
  <c r="Q59" i="31" s="1"/>
  <c r="D60" i="31"/>
  <c r="Q60" i="31" s="1"/>
  <c r="D61" i="31"/>
  <c r="Q61" i="31" s="1"/>
  <c r="D62" i="31"/>
  <c r="Q62" i="31" s="1"/>
  <c r="D63" i="31"/>
  <c r="Q63" i="31" s="1"/>
  <c r="D64" i="31"/>
  <c r="Q64" i="31" s="1"/>
  <c r="D65" i="31"/>
  <c r="Q65" i="31" s="1"/>
  <c r="D66" i="31"/>
  <c r="Q66" i="31" s="1"/>
  <c r="D67" i="31"/>
  <c r="Q67" i="31" s="1"/>
  <c r="D68" i="31"/>
  <c r="Q68" i="31" s="1"/>
  <c r="D69" i="31"/>
  <c r="D70" i="31"/>
  <c r="Q70" i="31" s="1"/>
  <c r="D71" i="31"/>
  <c r="Q71" i="31" s="1"/>
  <c r="D72" i="31"/>
  <c r="Q72" i="31" s="1"/>
  <c r="D73" i="31"/>
  <c r="Q73" i="31" s="1"/>
  <c r="D74" i="31"/>
  <c r="Q74" i="31" s="1"/>
  <c r="D75" i="31"/>
  <c r="Q75" i="31" s="1"/>
  <c r="D76" i="31"/>
  <c r="Q76" i="31" s="1"/>
  <c r="D77" i="31"/>
  <c r="D78" i="31"/>
  <c r="Q78" i="31" s="1"/>
  <c r="D79" i="31"/>
  <c r="Q79" i="31" s="1"/>
  <c r="D80" i="31"/>
  <c r="Q80" i="31" s="1"/>
  <c r="D81" i="31"/>
  <c r="Q81" i="31" s="1"/>
  <c r="D82" i="31"/>
  <c r="Q82" i="31" s="1"/>
  <c r="D83" i="31"/>
  <c r="Q83" i="31" s="1"/>
  <c r="D84" i="31"/>
  <c r="Q84" i="31" s="1"/>
  <c r="D85" i="31"/>
  <c r="D86" i="31"/>
  <c r="Q86" i="31" s="1"/>
  <c r="D87" i="31"/>
  <c r="Q87" i="31" s="1"/>
  <c r="D88" i="31"/>
  <c r="Q88" i="31" s="1"/>
  <c r="D89" i="31"/>
  <c r="Q89" i="31" s="1"/>
  <c r="D90" i="31"/>
  <c r="Q90" i="31" s="1"/>
  <c r="D91" i="31"/>
  <c r="Q91" i="31" s="1"/>
  <c r="D92" i="31"/>
  <c r="Q92" i="31" s="1"/>
  <c r="D93" i="31"/>
  <c r="D94" i="31"/>
  <c r="Q94" i="31" s="1"/>
  <c r="D95" i="31"/>
  <c r="Q95" i="31" s="1"/>
  <c r="D96" i="31"/>
  <c r="Q96" i="31" s="1"/>
  <c r="D97" i="31"/>
  <c r="Q97" i="31" s="1"/>
  <c r="D98" i="31"/>
  <c r="Q98" i="31" s="1"/>
  <c r="D99" i="31"/>
  <c r="Q99" i="31" s="1"/>
  <c r="D100" i="31"/>
  <c r="Q100" i="31" s="1"/>
  <c r="D101" i="31"/>
  <c r="D2" i="31"/>
  <c r="H2" i="26"/>
  <c r="C3" i="31"/>
  <c r="K3" i="31" s="1"/>
  <c r="C4" i="31"/>
  <c r="L4" i="31" s="1"/>
  <c r="C5" i="31"/>
  <c r="C6" i="31"/>
  <c r="C7" i="31"/>
  <c r="C8" i="31"/>
  <c r="C9" i="31"/>
  <c r="P9" i="31" s="1"/>
  <c r="C10" i="31"/>
  <c r="C11" i="31"/>
  <c r="C12" i="31"/>
  <c r="C13" i="31"/>
  <c r="C14" i="31"/>
  <c r="C15" i="31"/>
  <c r="C16" i="31"/>
  <c r="C17" i="31"/>
  <c r="C18" i="31"/>
  <c r="C19" i="31"/>
  <c r="C20" i="31"/>
  <c r="C21" i="31"/>
  <c r="C22" i="31"/>
  <c r="C23" i="31"/>
  <c r="C24" i="31"/>
  <c r="C25" i="31"/>
  <c r="C26" i="31"/>
  <c r="C27" i="31"/>
  <c r="K27" i="31" s="1"/>
  <c r="C28" i="31"/>
  <c r="C29" i="31"/>
  <c r="C30" i="31"/>
  <c r="C31" i="31"/>
  <c r="C32" i="31"/>
  <c r="C33" i="31"/>
  <c r="C34" i="31"/>
  <c r="C35" i="31"/>
  <c r="L35" i="31" s="1"/>
  <c r="C36" i="31"/>
  <c r="C37" i="31"/>
  <c r="C38" i="31"/>
  <c r="C39" i="31"/>
  <c r="C40" i="31"/>
  <c r="C41" i="31"/>
  <c r="C42" i="31"/>
  <c r="C43" i="31"/>
  <c r="L43" i="31" s="1"/>
  <c r="C44" i="31"/>
  <c r="C45" i="31"/>
  <c r="C46" i="31"/>
  <c r="C47" i="31"/>
  <c r="P47" i="31" s="1"/>
  <c r="C48" i="31"/>
  <c r="C49" i="31"/>
  <c r="C50" i="31"/>
  <c r="C51" i="31"/>
  <c r="L51" i="31" s="1"/>
  <c r="C52" i="31"/>
  <c r="C53" i="31"/>
  <c r="C54" i="31"/>
  <c r="C55" i="31"/>
  <c r="C56" i="31"/>
  <c r="C57" i="31"/>
  <c r="C58" i="31"/>
  <c r="C59" i="31"/>
  <c r="L59" i="31" s="1"/>
  <c r="C60" i="31"/>
  <c r="C61" i="31"/>
  <c r="C62" i="31"/>
  <c r="C63" i="31"/>
  <c r="P63" i="31" s="1"/>
  <c r="C64" i="31"/>
  <c r="C65" i="31"/>
  <c r="C66" i="31"/>
  <c r="C67" i="31"/>
  <c r="L67" i="31" s="1"/>
  <c r="C68" i="31"/>
  <c r="C69" i="31"/>
  <c r="C70" i="31"/>
  <c r="P70" i="31" s="1"/>
  <c r="C71" i="31"/>
  <c r="C72" i="31"/>
  <c r="C73" i="31"/>
  <c r="C74" i="31"/>
  <c r="C75" i="31"/>
  <c r="L75" i="31" s="1"/>
  <c r="C76" i="31"/>
  <c r="C77" i="31"/>
  <c r="C78" i="31"/>
  <c r="P78" i="31" s="1"/>
  <c r="C79" i="31"/>
  <c r="C80" i="31"/>
  <c r="C81" i="31"/>
  <c r="C82" i="31"/>
  <c r="C83" i="31"/>
  <c r="L83" i="31" s="1"/>
  <c r="C84" i="31"/>
  <c r="C85" i="31"/>
  <c r="C86" i="31"/>
  <c r="P86" i="31" s="1"/>
  <c r="C87" i="31"/>
  <c r="C88" i="31"/>
  <c r="C89" i="31"/>
  <c r="C90" i="31"/>
  <c r="C91" i="31"/>
  <c r="L91" i="31" s="1"/>
  <c r="C92" i="31"/>
  <c r="C93" i="31"/>
  <c r="C94" i="31"/>
  <c r="P94" i="31" s="1"/>
  <c r="C95" i="31"/>
  <c r="C96" i="31"/>
  <c r="C97" i="31"/>
  <c r="C98" i="31"/>
  <c r="C99" i="31"/>
  <c r="L99" i="31" s="1"/>
  <c r="C100" i="31"/>
  <c r="C101" i="31"/>
  <c r="C2" i="31"/>
  <c r="G2" i="26"/>
  <c r="AZ2" i="26" s="1"/>
  <c r="G38" i="26"/>
  <c r="K50" i="26"/>
  <c r="A101" i="31"/>
  <c r="A100" i="31"/>
  <c r="A99" i="31"/>
  <c r="A98" i="31"/>
  <c r="A97" i="31"/>
  <c r="A96" i="31"/>
  <c r="A95" i="31"/>
  <c r="A94" i="31"/>
  <c r="A93" i="31"/>
  <c r="A92" i="31"/>
  <c r="A91" i="31"/>
  <c r="A90" i="31"/>
  <c r="A89" i="31"/>
  <c r="A88" i="31"/>
  <c r="A87" i="31"/>
  <c r="A86" i="31"/>
  <c r="A85" i="31"/>
  <c r="A84" i="31"/>
  <c r="A83" i="31"/>
  <c r="A82" i="31"/>
  <c r="A81" i="31"/>
  <c r="A80" i="31"/>
  <c r="A79" i="31"/>
  <c r="A78" i="31"/>
  <c r="A77" i="31"/>
  <c r="A76" i="31"/>
  <c r="A75" i="31"/>
  <c r="A74" i="31"/>
  <c r="A73" i="31"/>
  <c r="A72" i="31"/>
  <c r="A71" i="31"/>
  <c r="A70" i="31"/>
  <c r="A69" i="31"/>
  <c r="A68" i="31"/>
  <c r="A67" i="31"/>
  <c r="A66" i="31"/>
  <c r="A65" i="31"/>
  <c r="A64" i="31"/>
  <c r="A63" i="31"/>
  <c r="A62" i="31"/>
  <c r="A61" i="31"/>
  <c r="A60" i="31"/>
  <c r="A59" i="31"/>
  <c r="A58" i="31"/>
  <c r="A57" i="31"/>
  <c r="A56" i="31"/>
  <c r="A55" i="31"/>
  <c r="A54" i="31"/>
  <c r="A53" i="31"/>
  <c r="A52" i="31"/>
  <c r="A51" i="31"/>
  <c r="A50" i="31"/>
  <c r="A49" i="31"/>
  <c r="A48" i="31"/>
  <c r="A47" i="31"/>
  <c r="A46" i="31"/>
  <c r="A45" i="31"/>
  <c r="A44" i="31"/>
  <c r="A43" i="31"/>
  <c r="A42" i="31"/>
  <c r="A41" i="31"/>
  <c r="A40" i="31"/>
  <c r="A39" i="31"/>
  <c r="A38" i="31"/>
  <c r="A37" i="31"/>
  <c r="A36" i="31"/>
  <c r="A35" i="31"/>
  <c r="A34" i="31"/>
  <c r="A33" i="31"/>
  <c r="A32" i="31"/>
  <c r="A31" i="31"/>
  <c r="A30" i="31"/>
  <c r="A29" i="31"/>
  <c r="A28" i="31"/>
  <c r="A27" i="31"/>
  <c r="A26" i="31"/>
  <c r="A25" i="31"/>
  <c r="A24" i="31"/>
  <c r="A23" i="31"/>
  <c r="A22" i="31"/>
  <c r="A21" i="31"/>
  <c r="A20" i="31"/>
  <c r="A19" i="31"/>
  <c r="A18" i="31"/>
  <c r="A17" i="31"/>
  <c r="A16" i="31"/>
  <c r="A15" i="31"/>
  <c r="A14" i="31"/>
  <c r="A13" i="31"/>
  <c r="A12" i="31"/>
  <c r="A11" i="31"/>
  <c r="A10" i="31"/>
  <c r="A9" i="31"/>
  <c r="A8" i="31"/>
  <c r="A7" i="31"/>
  <c r="A6" i="31"/>
  <c r="A5" i="31"/>
  <c r="A4" i="31"/>
  <c r="A3" i="31"/>
  <c r="F5" i="26"/>
  <c r="F6" i="26"/>
  <c r="F7" i="26"/>
  <c r="F9" i="26"/>
  <c r="F10" i="26"/>
  <c r="F11" i="26"/>
  <c r="F12" i="26"/>
  <c r="F13" i="26"/>
  <c r="F14" i="26"/>
  <c r="F15" i="26"/>
  <c r="F16" i="26"/>
  <c r="F17" i="26"/>
  <c r="F18" i="26"/>
  <c r="F19" i="26"/>
  <c r="F20" i="26"/>
  <c r="F21" i="26"/>
  <c r="F22" i="26"/>
  <c r="F23" i="26"/>
  <c r="F24" i="26"/>
  <c r="F25" i="26"/>
  <c r="F26" i="26"/>
  <c r="F27" i="26"/>
  <c r="F28" i="26"/>
  <c r="F29" i="26"/>
  <c r="F30" i="26"/>
  <c r="F31" i="26"/>
  <c r="F32" i="26"/>
  <c r="F33" i="26"/>
  <c r="F34" i="26"/>
  <c r="F35" i="26"/>
  <c r="F36" i="26"/>
  <c r="F37" i="26"/>
  <c r="F38" i="26"/>
  <c r="F39" i="26"/>
  <c r="F40" i="26"/>
  <c r="F41" i="26"/>
  <c r="F42" i="26"/>
  <c r="F43" i="26"/>
  <c r="F44" i="26"/>
  <c r="F45" i="26"/>
  <c r="F46" i="26"/>
  <c r="F47" i="26"/>
  <c r="F48" i="26"/>
  <c r="F49" i="26"/>
  <c r="F50" i="26"/>
  <c r="F51" i="26"/>
  <c r="F52" i="26"/>
  <c r="F53" i="26"/>
  <c r="F54" i="26"/>
  <c r="F55" i="26"/>
  <c r="F56" i="26"/>
  <c r="F57" i="26"/>
  <c r="F58" i="26"/>
  <c r="F59" i="26"/>
  <c r="F60" i="26"/>
  <c r="F61" i="26"/>
  <c r="F62" i="26"/>
  <c r="F63" i="26"/>
  <c r="F64" i="26"/>
  <c r="F65" i="26"/>
  <c r="F66" i="26"/>
  <c r="F67" i="26"/>
  <c r="F68" i="26"/>
  <c r="F69" i="26"/>
  <c r="F70" i="26"/>
  <c r="F71" i="26"/>
  <c r="F72" i="26"/>
  <c r="F73" i="26"/>
  <c r="F74" i="26"/>
  <c r="F75"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AH11" i="25"/>
  <c r="AH12" i="25"/>
  <c r="AH13" i="25"/>
  <c r="AH14" i="25"/>
  <c r="AH15" i="25"/>
  <c r="AH16" i="25"/>
  <c r="AH17" i="25"/>
  <c r="AH18" i="25"/>
  <c r="AH19" i="25"/>
  <c r="AH20" i="25"/>
  <c r="AH21" i="25"/>
  <c r="AH22" i="25"/>
  <c r="AH23" i="25"/>
  <c r="AH24" i="25"/>
  <c r="AH25" i="25"/>
  <c r="AH26" i="25"/>
  <c r="AH27" i="25"/>
  <c r="AH28" i="25"/>
  <c r="AH29" i="25"/>
  <c r="AH30" i="25"/>
  <c r="AH31" i="25"/>
  <c r="AH32" i="25"/>
  <c r="AH33" i="25"/>
  <c r="AH34" i="25"/>
  <c r="AH35" i="25"/>
  <c r="AH36" i="25"/>
  <c r="AH37" i="25"/>
  <c r="AH38" i="25"/>
  <c r="AH39" i="25"/>
  <c r="AH40" i="25"/>
  <c r="AH41" i="25"/>
  <c r="AH42" i="25"/>
  <c r="AH43" i="25"/>
  <c r="AH44" i="25"/>
  <c r="AH45" i="25"/>
  <c r="AH46" i="25"/>
  <c r="AH47" i="25"/>
  <c r="AH48" i="25"/>
  <c r="AH49" i="25"/>
  <c r="AH50" i="25"/>
  <c r="AH51" i="25"/>
  <c r="AH52" i="25"/>
  <c r="AH53" i="25"/>
  <c r="AH54" i="25"/>
  <c r="AH55" i="25"/>
  <c r="AH56" i="25"/>
  <c r="AH57" i="25"/>
  <c r="AH58" i="25"/>
  <c r="AH59" i="25"/>
  <c r="AH60" i="25"/>
  <c r="AH61" i="25"/>
  <c r="AH62" i="25"/>
  <c r="AH63" i="25"/>
  <c r="AH64" i="25"/>
  <c r="AH65" i="25"/>
  <c r="AH66" i="25"/>
  <c r="AH67" i="25"/>
  <c r="AH68" i="25"/>
  <c r="AH69" i="25"/>
  <c r="AH70" i="25"/>
  <c r="AH71" i="25"/>
  <c r="AH72" i="25"/>
  <c r="AH73" i="25"/>
  <c r="AH74" i="25"/>
  <c r="AH75" i="25"/>
  <c r="AH76" i="25"/>
  <c r="AH77" i="25"/>
  <c r="AH78" i="25"/>
  <c r="AH79" i="25"/>
  <c r="AH80" i="25"/>
  <c r="AH81" i="25"/>
  <c r="AH82" i="25"/>
  <c r="AH83" i="25"/>
  <c r="AH84" i="25"/>
  <c r="AH85" i="25"/>
  <c r="AH86" i="25"/>
  <c r="AH87" i="25"/>
  <c r="AH88" i="25"/>
  <c r="AH89" i="25"/>
  <c r="AH90" i="25"/>
  <c r="AH91" i="25"/>
  <c r="AH92" i="25"/>
  <c r="AH93" i="25"/>
  <c r="AH94" i="25"/>
  <c r="AH95" i="25"/>
  <c r="AH96" i="25"/>
  <c r="AH97" i="25"/>
  <c r="AH98" i="25"/>
  <c r="AH99" i="25"/>
  <c r="AH100" i="25"/>
  <c r="AH101" i="25"/>
  <c r="AH102" i="25"/>
  <c r="AH103" i="25"/>
  <c r="AH104" i="25"/>
  <c r="AH105" i="25"/>
  <c r="AH106" i="25"/>
  <c r="AH107" i="25"/>
  <c r="AH7" i="25"/>
  <c r="AH10" i="25"/>
  <c r="AH9" i="25"/>
  <c r="AH8" i="25"/>
  <c r="BC4" i="25"/>
  <c r="BF4" i="25" s="1"/>
  <c r="B107" i="25"/>
  <c r="B106" i="25"/>
  <c r="B105" i="25"/>
  <c r="B104" i="25"/>
  <c r="B103" i="25"/>
  <c r="B102" i="25"/>
  <c r="B101" i="25"/>
  <c r="B100" i="25"/>
  <c r="B99" i="25"/>
  <c r="B98" i="25"/>
  <c r="B97" i="25"/>
  <c r="B96" i="25"/>
  <c r="B95" i="25"/>
  <c r="B94" i="25"/>
  <c r="B93" i="25"/>
  <c r="B92" i="25"/>
  <c r="B91" i="25"/>
  <c r="B90" i="25"/>
  <c r="B89" i="25"/>
  <c r="B88" i="25"/>
  <c r="B87" i="25"/>
  <c r="B86" i="25"/>
  <c r="B85" i="25"/>
  <c r="B84" i="25"/>
  <c r="B83" i="25"/>
  <c r="B82" i="25"/>
  <c r="B81" i="25"/>
  <c r="B80" i="25"/>
  <c r="B79" i="25"/>
  <c r="B78" i="25"/>
  <c r="B77" i="25"/>
  <c r="B76" i="25"/>
  <c r="B75" i="25"/>
  <c r="B74" i="25"/>
  <c r="B73" i="25"/>
  <c r="B72" i="25"/>
  <c r="B71" i="25"/>
  <c r="B70" i="25"/>
  <c r="B69" i="25"/>
  <c r="B68" i="25"/>
  <c r="B67" i="25"/>
  <c r="B66" i="25"/>
  <c r="B65" i="25"/>
  <c r="B64" i="25"/>
  <c r="B63" i="25"/>
  <c r="B62" i="25"/>
  <c r="B61" i="25"/>
  <c r="B60" i="25"/>
  <c r="B59" i="25"/>
  <c r="B58" i="25"/>
  <c r="B57" i="25"/>
  <c r="B56" i="25"/>
  <c r="B55" i="25"/>
  <c r="B54" i="25"/>
  <c r="B53" i="25"/>
  <c r="B52" i="25"/>
  <c r="B51" i="25"/>
  <c r="B50" i="25"/>
  <c r="B49" i="25"/>
  <c r="B48" i="25"/>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D63" i="22"/>
  <c r="Q44" i="22"/>
  <c r="N20" i="22"/>
  <c r="N21" i="22" s="1"/>
  <c r="F8" i="31"/>
  <c r="S8" i="31" s="1"/>
  <c r="F12" i="31"/>
  <c r="S12" i="31" s="1"/>
  <c r="F16" i="31"/>
  <c r="S16" i="31" s="1"/>
  <c r="F20" i="31"/>
  <c r="S20" i="31" s="1"/>
  <c r="F24" i="31"/>
  <c r="S24" i="31" s="1"/>
  <c r="F28" i="31"/>
  <c r="S28" i="31" s="1"/>
  <c r="F32" i="31"/>
  <c r="S32" i="31" s="1"/>
  <c r="F36" i="31"/>
  <c r="S36" i="31" s="1"/>
  <c r="F40" i="31"/>
  <c r="S40" i="31" s="1"/>
  <c r="F44" i="31"/>
  <c r="F48" i="31"/>
  <c r="S48" i="31" s="1"/>
  <c r="F52" i="31"/>
  <c r="S52" i="31" s="1"/>
  <c r="F56" i="31"/>
  <c r="S56" i="31" s="1"/>
  <c r="F60" i="31"/>
  <c r="F64" i="31"/>
  <c r="S64" i="31" s="1"/>
  <c r="F68" i="31"/>
  <c r="S68" i="31" s="1"/>
  <c r="F72" i="31"/>
  <c r="S72" i="31" s="1"/>
  <c r="F76" i="31"/>
  <c r="S76" i="31" s="1"/>
  <c r="F80" i="31"/>
  <c r="S80" i="31" s="1"/>
  <c r="F84" i="31"/>
  <c r="S84" i="31" s="1"/>
  <c r="F88" i="31"/>
  <c r="S88" i="31" s="1"/>
  <c r="F92" i="31"/>
  <c r="S92" i="31" s="1"/>
  <c r="F96" i="31"/>
  <c r="S96" i="31" s="1"/>
  <c r="F100" i="31"/>
  <c r="S100" i="31" s="1"/>
  <c r="E7" i="31"/>
  <c r="R7" i="31" s="1"/>
  <c r="E11" i="31"/>
  <c r="R11" i="31" s="1"/>
  <c r="E15" i="31"/>
  <c r="R15" i="31" s="1"/>
  <c r="E19" i="31"/>
  <c r="R19" i="31" s="1"/>
  <c r="E23" i="31"/>
  <c r="R23" i="31" s="1"/>
  <c r="E27" i="31"/>
  <c r="R27" i="31" s="1"/>
  <c r="E31" i="31"/>
  <c r="R31" i="31" s="1"/>
  <c r="E35" i="31"/>
  <c r="R35" i="31" s="1"/>
  <c r="E39" i="31"/>
  <c r="R39" i="31" s="1"/>
  <c r="E43" i="31"/>
  <c r="R43" i="31" s="1"/>
  <c r="E47" i="31"/>
  <c r="R47" i="31" s="1"/>
  <c r="E51" i="31"/>
  <c r="R51" i="31" s="1"/>
  <c r="E55" i="31"/>
  <c r="R55" i="31" s="1"/>
  <c r="E59" i="31"/>
  <c r="R59" i="31" s="1"/>
  <c r="E63" i="31"/>
  <c r="R63" i="31" s="1"/>
  <c r="E67" i="31"/>
  <c r="R67" i="31" s="1"/>
  <c r="E71" i="31"/>
  <c r="R71" i="31" s="1"/>
  <c r="E75" i="31"/>
  <c r="R75" i="31" s="1"/>
  <c r="E79" i="31"/>
  <c r="R79" i="31" s="1"/>
  <c r="E83" i="31"/>
  <c r="R83" i="31" s="1"/>
  <c r="E87" i="31"/>
  <c r="R87" i="31" s="1"/>
  <c r="E91" i="31"/>
  <c r="R91" i="31" s="1"/>
  <c r="E95" i="31"/>
  <c r="R95" i="31" s="1"/>
  <c r="E99" i="31"/>
  <c r="R99" i="31" s="1"/>
  <c r="F5" i="31"/>
  <c r="S5" i="31" s="1"/>
  <c r="F9" i="31"/>
  <c r="S9" i="31" s="1"/>
  <c r="F13" i="31"/>
  <c r="S13" i="31" s="1"/>
  <c r="F17" i="31"/>
  <c r="S17" i="31" s="1"/>
  <c r="F21" i="31"/>
  <c r="S21" i="31" s="1"/>
  <c r="F25" i="31"/>
  <c r="S25" i="31" s="1"/>
  <c r="F29" i="31"/>
  <c r="S29" i="31" s="1"/>
  <c r="F33" i="31"/>
  <c r="S33" i="31" s="1"/>
  <c r="F37" i="31"/>
  <c r="S37" i="31" s="1"/>
  <c r="F41" i="31"/>
  <c r="S41" i="31" s="1"/>
  <c r="F45" i="31"/>
  <c r="S45" i="31" s="1"/>
  <c r="F49" i="31"/>
  <c r="S49" i="31" s="1"/>
  <c r="F53" i="31"/>
  <c r="S53" i="31" s="1"/>
  <c r="F57" i="31"/>
  <c r="S57" i="31" s="1"/>
  <c r="F61" i="31"/>
  <c r="S61" i="31" s="1"/>
  <c r="F65" i="31"/>
  <c r="S65" i="31" s="1"/>
  <c r="F69" i="31"/>
  <c r="S69" i="31" s="1"/>
  <c r="F73" i="31"/>
  <c r="S73" i="31" s="1"/>
  <c r="F77" i="31"/>
  <c r="S77" i="31" s="1"/>
  <c r="F81" i="31"/>
  <c r="S81" i="31" s="1"/>
  <c r="F85" i="31"/>
  <c r="S85" i="31" s="1"/>
  <c r="F89" i="31"/>
  <c r="S89" i="31" s="1"/>
  <c r="F93" i="31"/>
  <c r="S93" i="31" s="1"/>
  <c r="F97" i="31"/>
  <c r="S97" i="31" s="1"/>
  <c r="F101" i="31"/>
  <c r="S101" i="31" s="1"/>
  <c r="E8" i="31"/>
  <c r="R8" i="31" s="1"/>
  <c r="E12" i="31"/>
  <c r="R12" i="31" s="1"/>
  <c r="E16" i="31"/>
  <c r="R16" i="31" s="1"/>
  <c r="E20" i="31"/>
  <c r="R20" i="31" s="1"/>
  <c r="E24" i="31"/>
  <c r="R24" i="31" s="1"/>
  <c r="E28" i="31"/>
  <c r="R28" i="31" s="1"/>
  <c r="E32" i="31"/>
  <c r="R32" i="31" s="1"/>
  <c r="E36" i="31"/>
  <c r="R36" i="31" s="1"/>
  <c r="E40" i="31"/>
  <c r="R40" i="31" s="1"/>
  <c r="E44" i="31"/>
  <c r="R44" i="31" s="1"/>
  <c r="E48" i="31"/>
  <c r="R48" i="31" s="1"/>
  <c r="E52" i="31"/>
  <c r="R52" i="31" s="1"/>
  <c r="E56" i="31"/>
  <c r="R56" i="31" s="1"/>
  <c r="E60" i="31"/>
  <c r="R60" i="31" s="1"/>
  <c r="E64" i="31"/>
  <c r="R64" i="31" s="1"/>
  <c r="E68" i="31"/>
  <c r="R68" i="31" s="1"/>
  <c r="E72" i="31"/>
  <c r="R72" i="31" s="1"/>
  <c r="E76" i="31"/>
  <c r="R76" i="31" s="1"/>
  <c r="E80" i="31"/>
  <c r="E84" i="31"/>
  <c r="R84" i="31" s="1"/>
  <c r="E88" i="31"/>
  <c r="R88" i="31" s="1"/>
  <c r="E92" i="31"/>
  <c r="R92" i="31" s="1"/>
  <c r="E96" i="31"/>
  <c r="E100" i="31"/>
  <c r="R100" i="31" s="1"/>
  <c r="F6" i="31"/>
  <c r="S6" i="31" s="1"/>
  <c r="F10" i="31"/>
  <c r="F14" i="31"/>
  <c r="S14" i="31" s="1"/>
  <c r="F18" i="31"/>
  <c r="S18" i="31" s="1"/>
  <c r="F22" i="31"/>
  <c r="S22" i="31" s="1"/>
  <c r="F26" i="31"/>
  <c r="S26" i="31" s="1"/>
  <c r="F30" i="31"/>
  <c r="S30" i="31" s="1"/>
  <c r="F34" i="31"/>
  <c r="S34" i="31" s="1"/>
  <c r="F38" i="31"/>
  <c r="S38" i="31" s="1"/>
  <c r="F42" i="31"/>
  <c r="S42" i="31" s="1"/>
  <c r="F46" i="31"/>
  <c r="S46" i="31" s="1"/>
  <c r="F50" i="31"/>
  <c r="S50" i="31" s="1"/>
  <c r="F54" i="31"/>
  <c r="S54" i="31" s="1"/>
  <c r="F58" i="31"/>
  <c r="S58" i="31" s="1"/>
  <c r="F62" i="31"/>
  <c r="S62" i="31" s="1"/>
  <c r="F66" i="31"/>
  <c r="S66" i="31" s="1"/>
  <c r="F70" i="31"/>
  <c r="S70" i="31" s="1"/>
  <c r="F74" i="31"/>
  <c r="S74" i="31" s="1"/>
  <c r="F78" i="31"/>
  <c r="S78" i="31" s="1"/>
  <c r="F82" i="31"/>
  <c r="S82" i="31" s="1"/>
  <c r="F86" i="31"/>
  <c r="S86" i="31" s="1"/>
  <c r="F90" i="31"/>
  <c r="S90" i="31" s="1"/>
  <c r="F94" i="31"/>
  <c r="S94" i="31" s="1"/>
  <c r="F98" i="31"/>
  <c r="S98" i="31" s="1"/>
  <c r="E5" i="31"/>
  <c r="R5" i="31" s="1"/>
  <c r="E9" i="31"/>
  <c r="R9" i="31" s="1"/>
  <c r="E13" i="31"/>
  <c r="R13" i="31" s="1"/>
  <c r="E17" i="31"/>
  <c r="R17" i="31" s="1"/>
  <c r="E21" i="31"/>
  <c r="R21" i="31" s="1"/>
  <c r="E25" i="31"/>
  <c r="R25" i="31" s="1"/>
  <c r="E29" i="31"/>
  <c r="R29" i="31" s="1"/>
  <c r="E33" i="31"/>
  <c r="R33" i="31" s="1"/>
  <c r="E37" i="31"/>
  <c r="R37" i="31" s="1"/>
  <c r="E41" i="31"/>
  <c r="E45" i="31"/>
  <c r="R45" i="31" s="1"/>
  <c r="E49" i="31"/>
  <c r="R49" i="31" s="1"/>
  <c r="E53" i="31"/>
  <c r="R53" i="31" s="1"/>
  <c r="E57" i="31"/>
  <c r="E61" i="31"/>
  <c r="R61" i="31" s="1"/>
  <c r="E65" i="31"/>
  <c r="R65" i="31" s="1"/>
  <c r="E69" i="31"/>
  <c r="R69" i="31" s="1"/>
  <c r="E73" i="31"/>
  <c r="R73" i="31" s="1"/>
  <c r="E77" i="31"/>
  <c r="R77" i="31" s="1"/>
  <c r="E81" i="31"/>
  <c r="R81" i="31" s="1"/>
  <c r="E85" i="31"/>
  <c r="R85" i="31" s="1"/>
  <c r="E89" i="31"/>
  <c r="R89" i="31" s="1"/>
  <c r="E93" i="31"/>
  <c r="R93" i="31" s="1"/>
  <c r="E97" i="31"/>
  <c r="R97" i="31" s="1"/>
  <c r="E101" i="31"/>
  <c r="R101" i="31" s="1"/>
  <c r="F7" i="31"/>
  <c r="S7" i="31" s="1"/>
  <c r="F11" i="31"/>
  <c r="S11" i="31" s="1"/>
  <c r="F15" i="31"/>
  <c r="S15" i="31" s="1"/>
  <c r="F19" i="31"/>
  <c r="S19" i="31" s="1"/>
  <c r="F23" i="31"/>
  <c r="S23" i="31" s="1"/>
  <c r="F27" i="31"/>
  <c r="S27" i="31" s="1"/>
  <c r="F31" i="31"/>
  <c r="S31" i="31" s="1"/>
  <c r="F35" i="31"/>
  <c r="S35" i="31" s="1"/>
  <c r="F39" i="31"/>
  <c r="S39" i="31" s="1"/>
  <c r="F43" i="31"/>
  <c r="S43" i="31" s="1"/>
  <c r="F47" i="31"/>
  <c r="S47" i="31" s="1"/>
  <c r="F51" i="31"/>
  <c r="S51" i="31" s="1"/>
  <c r="F55" i="31"/>
  <c r="S55" i="31" s="1"/>
  <c r="F59" i="31"/>
  <c r="S59" i="31" s="1"/>
  <c r="F63" i="31"/>
  <c r="S63" i="31" s="1"/>
  <c r="F67" i="31"/>
  <c r="S67" i="31" s="1"/>
  <c r="F71" i="31"/>
  <c r="S71" i="31" s="1"/>
  <c r="F75" i="31"/>
  <c r="F79" i="31"/>
  <c r="S79" i="31" s="1"/>
  <c r="F83" i="31"/>
  <c r="S83" i="31" s="1"/>
  <c r="F87" i="31"/>
  <c r="S87" i="31" s="1"/>
  <c r="F91" i="31"/>
  <c r="F95" i="31"/>
  <c r="S95" i="31" s="1"/>
  <c r="F99" i="31"/>
  <c r="S99" i="31" s="1"/>
  <c r="E6" i="31"/>
  <c r="R6" i="31" s="1"/>
  <c r="E10" i="31"/>
  <c r="R10" i="31" s="1"/>
  <c r="E14" i="31"/>
  <c r="R14" i="31" s="1"/>
  <c r="E18" i="31"/>
  <c r="R18" i="31" s="1"/>
  <c r="E22" i="31"/>
  <c r="R22" i="31" s="1"/>
  <c r="E26" i="31"/>
  <c r="R26" i="31" s="1"/>
  <c r="E30" i="31"/>
  <c r="R30" i="31" s="1"/>
  <c r="E34" i="31"/>
  <c r="R34" i="31" s="1"/>
  <c r="E38" i="31"/>
  <c r="R38" i="31" s="1"/>
  <c r="E42" i="31"/>
  <c r="R42" i="31" s="1"/>
  <c r="E46" i="31"/>
  <c r="R46" i="31" s="1"/>
  <c r="E50" i="31"/>
  <c r="R50" i="31" s="1"/>
  <c r="E54" i="31"/>
  <c r="R54" i="31" s="1"/>
  <c r="E58" i="31"/>
  <c r="R58" i="31" s="1"/>
  <c r="E62" i="31"/>
  <c r="R62" i="31" s="1"/>
  <c r="E66" i="31"/>
  <c r="R66" i="31" s="1"/>
  <c r="E70" i="31"/>
  <c r="R70" i="31" s="1"/>
  <c r="E74" i="31"/>
  <c r="R74" i="31" s="1"/>
  <c r="E78" i="31"/>
  <c r="R78" i="31" s="1"/>
  <c r="E82" i="31"/>
  <c r="R82" i="31" s="1"/>
  <c r="E98" i="31"/>
  <c r="R98" i="31" s="1"/>
  <c r="E86" i="31"/>
  <c r="R86" i="31" s="1"/>
  <c r="E90" i="31"/>
  <c r="R90" i="31" s="1"/>
  <c r="E94" i="31"/>
  <c r="R94" i="31" s="1"/>
  <c r="F4" i="31"/>
  <c r="E4" i="31"/>
  <c r="E3" i="31"/>
  <c r="F3" i="31"/>
  <c r="F2" i="31"/>
  <c r="J2" i="26"/>
  <c r="I2" i="26"/>
  <c r="E2" i="31"/>
  <c r="P2" i="31" l="1"/>
  <c r="Q2" i="31"/>
  <c r="L97" i="31"/>
  <c r="K97" i="31"/>
  <c r="P97" i="31"/>
  <c r="L85" i="31"/>
  <c r="K85" i="31"/>
  <c r="P85" i="31"/>
  <c r="L77" i="31"/>
  <c r="K77" i="31"/>
  <c r="P77" i="31"/>
  <c r="L65" i="31"/>
  <c r="K65" i="31"/>
  <c r="P65" i="31"/>
  <c r="L53" i="31"/>
  <c r="K53" i="31"/>
  <c r="P53" i="31"/>
  <c r="L45" i="31"/>
  <c r="K45" i="31"/>
  <c r="P45" i="31"/>
  <c r="L33" i="31"/>
  <c r="K33" i="31"/>
  <c r="L21" i="31"/>
  <c r="K21" i="31"/>
  <c r="P21" i="31"/>
  <c r="L13" i="31"/>
  <c r="K13" i="31"/>
  <c r="P13" i="31"/>
  <c r="L5" i="31"/>
  <c r="K5" i="31"/>
  <c r="P5" i="31"/>
  <c r="K100" i="31"/>
  <c r="P100" i="31"/>
  <c r="K96" i="31"/>
  <c r="P96" i="31"/>
  <c r="L96" i="31"/>
  <c r="K92" i="31"/>
  <c r="P92" i="31"/>
  <c r="K88" i="31"/>
  <c r="P88" i="31"/>
  <c r="L88" i="31"/>
  <c r="K84" i="31"/>
  <c r="P84" i="31"/>
  <c r="K80" i="31"/>
  <c r="P80" i="31"/>
  <c r="L80" i="31"/>
  <c r="K76" i="31"/>
  <c r="P76" i="31"/>
  <c r="K72" i="31"/>
  <c r="P72" i="31"/>
  <c r="L72" i="31"/>
  <c r="K68" i="31"/>
  <c r="P68" i="31"/>
  <c r="K64" i="31"/>
  <c r="P64" i="31"/>
  <c r="L64" i="31"/>
  <c r="K60" i="31"/>
  <c r="P60" i="31"/>
  <c r="K56" i="31"/>
  <c r="P56" i="31"/>
  <c r="L56" i="31"/>
  <c r="K52" i="31"/>
  <c r="P52" i="31"/>
  <c r="K48" i="31"/>
  <c r="P48" i="31"/>
  <c r="L48" i="31"/>
  <c r="K44" i="31"/>
  <c r="P44" i="31"/>
  <c r="K40" i="31"/>
  <c r="P40" i="31"/>
  <c r="L40" i="31"/>
  <c r="K36" i="31"/>
  <c r="P36" i="31"/>
  <c r="K32" i="31"/>
  <c r="P32" i="31"/>
  <c r="L32" i="31"/>
  <c r="K28" i="31"/>
  <c r="P28" i="31"/>
  <c r="K24" i="31"/>
  <c r="P24" i="31"/>
  <c r="L24" i="31"/>
  <c r="K20" i="31"/>
  <c r="P20" i="31"/>
  <c r="K16" i="31"/>
  <c r="P16" i="31"/>
  <c r="L16" i="31"/>
  <c r="K12" i="31"/>
  <c r="P12" i="31"/>
  <c r="K8" i="31"/>
  <c r="P8" i="31"/>
  <c r="L8" i="31"/>
  <c r="P99" i="31"/>
  <c r="P91" i="31"/>
  <c r="P83" i="31"/>
  <c r="P75" i="31"/>
  <c r="K91" i="31"/>
  <c r="K59" i="31"/>
  <c r="L92" i="31"/>
  <c r="L60" i="31"/>
  <c r="L28" i="31"/>
  <c r="L101" i="31"/>
  <c r="K101" i="31"/>
  <c r="P101" i="31"/>
  <c r="L89" i="31"/>
  <c r="K89" i="31"/>
  <c r="P89" i="31"/>
  <c r="L81" i="31"/>
  <c r="K81" i="31"/>
  <c r="P81" i="31"/>
  <c r="L69" i="31"/>
  <c r="K69" i="31"/>
  <c r="P69" i="31"/>
  <c r="L61" i="31"/>
  <c r="K61" i="31"/>
  <c r="P61" i="31"/>
  <c r="L49" i="31"/>
  <c r="K49" i="31"/>
  <c r="P49" i="31"/>
  <c r="L41" i="31"/>
  <c r="K41" i="31"/>
  <c r="P41" i="31"/>
  <c r="L29" i="31"/>
  <c r="K29" i="31"/>
  <c r="P29" i="31"/>
  <c r="L17" i="31"/>
  <c r="K17" i="31"/>
  <c r="P17" i="31"/>
  <c r="L95" i="31"/>
  <c r="K95" i="31"/>
  <c r="L87" i="31"/>
  <c r="K87" i="31"/>
  <c r="L79" i="31"/>
  <c r="K79" i="31"/>
  <c r="L71" i="31"/>
  <c r="K71" i="31"/>
  <c r="L63" i="31"/>
  <c r="K63" i="31"/>
  <c r="L55" i="31"/>
  <c r="K55" i="31"/>
  <c r="L47" i="31"/>
  <c r="K47" i="31"/>
  <c r="L39" i="31"/>
  <c r="K39" i="31"/>
  <c r="P31" i="31"/>
  <c r="L31" i="31"/>
  <c r="K31" i="31"/>
  <c r="P27" i="31"/>
  <c r="L27" i="31"/>
  <c r="P23" i="31"/>
  <c r="L23" i="31"/>
  <c r="K23" i="31"/>
  <c r="P19" i="31"/>
  <c r="L19" i="31"/>
  <c r="P15" i="31"/>
  <c r="L15" i="31"/>
  <c r="K15" i="31"/>
  <c r="P11" i="31"/>
  <c r="L11" i="31"/>
  <c r="P7" i="31"/>
  <c r="L7" i="31"/>
  <c r="K7" i="31"/>
  <c r="P59" i="31"/>
  <c r="P43" i="31"/>
  <c r="P33" i="31"/>
  <c r="K83" i="31"/>
  <c r="K51" i="31"/>
  <c r="K19" i="31"/>
  <c r="L84" i="31"/>
  <c r="L52" i="31"/>
  <c r="L20" i="31"/>
  <c r="L93" i="31"/>
  <c r="K93" i="31"/>
  <c r="P93" i="31"/>
  <c r="L73" i="31"/>
  <c r="K73" i="31"/>
  <c r="P73" i="31"/>
  <c r="L57" i="31"/>
  <c r="K57" i="31"/>
  <c r="P57" i="31"/>
  <c r="L37" i="31"/>
  <c r="K37" i="31"/>
  <c r="P37" i="31"/>
  <c r="L25" i="31"/>
  <c r="K25" i="31"/>
  <c r="L9" i="31"/>
  <c r="K9" i="31"/>
  <c r="L98" i="31"/>
  <c r="K98" i="31"/>
  <c r="L94" i="31"/>
  <c r="K94" i="31"/>
  <c r="L90" i="31"/>
  <c r="K90" i="31"/>
  <c r="L86" i="31"/>
  <c r="K86" i="31"/>
  <c r="L82" i="31"/>
  <c r="K82" i="31"/>
  <c r="L78" i="31"/>
  <c r="K78" i="31"/>
  <c r="L74" i="31"/>
  <c r="K74" i="31"/>
  <c r="L70" i="31"/>
  <c r="K70" i="31"/>
  <c r="L66" i="31"/>
  <c r="K66" i="31"/>
  <c r="P66" i="31"/>
  <c r="L62" i="31"/>
  <c r="K62" i="31"/>
  <c r="P62" i="31"/>
  <c r="L58" i="31"/>
  <c r="K58" i="31"/>
  <c r="P58" i="31"/>
  <c r="L54" i="31"/>
  <c r="K54" i="31"/>
  <c r="P54" i="31"/>
  <c r="L50" i="31"/>
  <c r="K50" i="31"/>
  <c r="P50" i="31"/>
  <c r="L46" i="31"/>
  <c r="K46" i="31"/>
  <c r="P46" i="31"/>
  <c r="L42" i="31"/>
  <c r="K42" i="31"/>
  <c r="P42" i="31"/>
  <c r="L38" i="31"/>
  <c r="K38" i="31"/>
  <c r="P38" i="31"/>
  <c r="L34" i="31"/>
  <c r="K34" i="31"/>
  <c r="P34" i="31"/>
  <c r="P30" i="31"/>
  <c r="L30" i="31"/>
  <c r="K30" i="31"/>
  <c r="P26" i="31"/>
  <c r="L26" i="31"/>
  <c r="K26" i="31"/>
  <c r="P22" i="31"/>
  <c r="L22" i="31"/>
  <c r="K22" i="31"/>
  <c r="P18" i="31"/>
  <c r="L18" i="31"/>
  <c r="K18" i="31"/>
  <c r="P14" i="31"/>
  <c r="L14" i="31"/>
  <c r="K14" i="31"/>
  <c r="P10" i="31"/>
  <c r="L10" i="31"/>
  <c r="K10" i="31"/>
  <c r="P6" i="31"/>
  <c r="L6" i="31"/>
  <c r="K6" i="31"/>
  <c r="P95" i="31"/>
  <c r="P87" i="31"/>
  <c r="P79" i="31"/>
  <c r="P71" i="31"/>
  <c r="P55" i="31"/>
  <c r="P39" i="31"/>
  <c r="P25" i="31"/>
  <c r="K75" i="31"/>
  <c r="K43" i="31"/>
  <c r="K11" i="31"/>
  <c r="L76" i="31"/>
  <c r="L44" i="31"/>
  <c r="L12" i="31"/>
  <c r="O3" i="31"/>
  <c r="R2" i="31"/>
  <c r="S2" i="31"/>
  <c r="K4" i="31"/>
  <c r="K2" i="31"/>
  <c r="T2" i="31" s="1"/>
  <c r="Q4" i="31"/>
  <c r="P4" i="31"/>
  <c r="R4" i="31"/>
  <c r="S4" i="31"/>
  <c r="Q3" i="31"/>
  <c r="R3" i="31"/>
  <c r="S3" i="31"/>
  <c r="P3" i="31"/>
  <c r="H91" i="31"/>
  <c r="H75" i="31"/>
  <c r="H87" i="31"/>
  <c r="H55" i="31"/>
  <c r="H43" i="31"/>
  <c r="H31" i="31"/>
  <c r="H15" i="31"/>
  <c r="H20" i="31"/>
  <c r="H52" i="31"/>
  <c r="H84" i="31"/>
  <c r="H36" i="31"/>
  <c r="H9" i="31"/>
  <c r="H41" i="31"/>
  <c r="H57" i="31"/>
  <c r="H89" i="31"/>
  <c r="H21" i="31"/>
  <c r="H85" i="31"/>
  <c r="H25" i="31"/>
  <c r="H73" i="31"/>
  <c r="H6" i="31"/>
  <c r="H10" i="31"/>
  <c r="H14" i="31"/>
  <c r="H18" i="31"/>
  <c r="H22" i="31"/>
  <c r="H26" i="31"/>
  <c r="H30" i="31"/>
  <c r="H34" i="31"/>
  <c r="H38" i="31"/>
  <c r="H42" i="31"/>
  <c r="H46" i="31"/>
  <c r="H50" i="31"/>
  <c r="H54" i="31"/>
  <c r="H58" i="31"/>
  <c r="H62" i="31"/>
  <c r="H66" i="31"/>
  <c r="H70" i="31"/>
  <c r="H74" i="31"/>
  <c r="H78" i="31"/>
  <c r="H82" i="31"/>
  <c r="H86" i="31"/>
  <c r="H90" i="31"/>
  <c r="H94" i="31"/>
  <c r="H98" i="31"/>
  <c r="AZ2" i="25"/>
  <c r="BB15" i="25" l="1"/>
  <c r="BI38" i="25"/>
  <c r="N12" i="22" l="1"/>
  <c r="N11" i="22"/>
  <c r="L3" i="31" l="1"/>
  <c r="L2" i="31"/>
  <c r="U2" i="31" s="1"/>
  <c r="U11" i="31"/>
  <c r="U17" i="31"/>
  <c r="U28" i="31"/>
  <c r="U35" i="31"/>
  <c r="U47" i="31"/>
  <c r="U55" i="31"/>
  <c r="U64" i="31"/>
  <c r="U75" i="31"/>
  <c r="U81" i="31"/>
  <c r="U92" i="31"/>
  <c r="U99" i="31"/>
  <c r="U7" i="31"/>
  <c r="U27" i="31"/>
  <c r="U51" i="31"/>
  <c r="U80" i="31"/>
  <c r="U97" i="31"/>
  <c r="U12" i="31"/>
  <c r="U19" i="31"/>
  <c r="U31" i="31"/>
  <c r="U39" i="31"/>
  <c r="U48" i="31"/>
  <c r="U59" i="31"/>
  <c r="U65" i="31"/>
  <c r="U76" i="31"/>
  <c r="U83" i="31"/>
  <c r="U95" i="31"/>
  <c r="U33" i="31"/>
  <c r="U91" i="31"/>
  <c r="U15" i="31"/>
  <c r="U23" i="31"/>
  <c r="U32" i="31"/>
  <c r="U43" i="31"/>
  <c r="U49" i="31"/>
  <c r="U60" i="31"/>
  <c r="U67" i="31"/>
  <c r="U79" i="31"/>
  <c r="U87" i="31"/>
  <c r="U96" i="31"/>
  <c r="U16" i="31"/>
  <c r="U44" i="31"/>
  <c r="U63" i="31"/>
  <c r="U71" i="31"/>
  <c r="U93" i="31"/>
  <c r="U45" i="31"/>
  <c r="U40" i="31"/>
  <c r="BI2" i="26"/>
  <c r="U37" i="31"/>
  <c r="U100" i="31"/>
  <c r="U68" i="31"/>
  <c r="U36" i="31"/>
  <c r="U86" i="31"/>
  <c r="U70" i="31"/>
  <c r="U54" i="31"/>
  <c r="U38" i="31"/>
  <c r="U22" i="31"/>
  <c r="U6" i="31"/>
  <c r="U18" i="31"/>
  <c r="U13" i="31"/>
  <c r="U53" i="31"/>
  <c r="U9" i="31"/>
  <c r="U58" i="31"/>
  <c r="U10" i="31"/>
  <c r="U85" i="31"/>
  <c r="U29" i="31"/>
  <c r="U88" i="31"/>
  <c r="U24" i="31"/>
  <c r="U3" i="31"/>
  <c r="U101" i="31"/>
  <c r="U5" i="31"/>
  <c r="U89" i="31"/>
  <c r="U57" i="31"/>
  <c r="U25" i="31"/>
  <c r="U98" i="31"/>
  <c r="U82" i="31"/>
  <c r="U66" i="31"/>
  <c r="U50" i="31"/>
  <c r="U34" i="31"/>
  <c r="U56" i="31"/>
  <c r="U41" i="31"/>
  <c r="U90" i="31"/>
  <c r="U26" i="31"/>
  <c r="U77" i="31"/>
  <c r="U21" i="31"/>
  <c r="U72" i="31"/>
  <c r="U8" i="31"/>
  <c r="U69" i="31"/>
  <c r="U84" i="31"/>
  <c r="U52" i="31"/>
  <c r="U20" i="31"/>
  <c r="U94" i="31"/>
  <c r="U78" i="31"/>
  <c r="U62" i="31"/>
  <c r="U46" i="31"/>
  <c r="U30" i="31"/>
  <c r="U14" i="31"/>
  <c r="U61" i="31"/>
  <c r="U4" i="31"/>
  <c r="U73" i="31"/>
  <c r="U74" i="31"/>
  <c r="U42" i="31"/>
  <c r="N14" i="22"/>
  <c r="I100" i="26"/>
  <c r="I98" i="26"/>
  <c r="I96" i="26"/>
  <c r="I94" i="26"/>
  <c r="I92" i="26"/>
  <c r="I90" i="26"/>
  <c r="I88" i="26"/>
  <c r="I86" i="26"/>
  <c r="I84" i="26"/>
  <c r="I82" i="26"/>
  <c r="I80" i="26"/>
  <c r="I78" i="26"/>
  <c r="I76" i="26"/>
  <c r="I74" i="26"/>
  <c r="I72" i="26"/>
  <c r="I70" i="26"/>
  <c r="I68" i="26"/>
  <c r="I66" i="26"/>
  <c r="I64" i="26"/>
  <c r="I62" i="26"/>
  <c r="I60" i="26"/>
  <c r="I58" i="26"/>
  <c r="I56" i="26"/>
  <c r="I54" i="26"/>
  <c r="I52" i="26"/>
  <c r="I50" i="26"/>
  <c r="I48" i="26"/>
  <c r="I46" i="26"/>
  <c r="I44" i="26"/>
  <c r="I42" i="26"/>
  <c r="I40" i="26"/>
  <c r="I38" i="26"/>
  <c r="I36" i="26"/>
  <c r="I34" i="26"/>
  <c r="I32" i="26"/>
  <c r="I30" i="26"/>
  <c r="I28" i="26"/>
  <c r="I25" i="26"/>
  <c r="I23" i="26"/>
  <c r="I21" i="26"/>
  <c r="I19" i="26"/>
  <c r="I17" i="26"/>
  <c r="I15" i="26"/>
  <c r="I13" i="26"/>
  <c r="I11" i="26"/>
  <c r="I9" i="26"/>
  <c r="I7" i="26"/>
  <c r="J5" i="26"/>
  <c r="J14" i="26"/>
  <c r="I6" i="26"/>
  <c r="I10" i="26"/>
  <c r="I27" i="26"/>
  <c r="J101" i="26"/>
  <c r="J99" i="26"/>
  <c r="J97" i="26"/>
  <c r="J95" i="26"/>
  <c r="J93" i="26"/>
  <c r="J91" i="26"/>
  <c r="J89" i="26"/>
  <c r="J87" i="26"/>
  <c r="J85" i="26"/>
  <c r="J83" i="26"/>
  <c r="J81" i="26"/>
  <c r="J79" i="26"/>
  <c r="J77" i="26"/>
  <c r="J75" i="26"/>
  <c r="J73" i="26"/>
  <c r="J71" i="26"/>
  <c r="J69" i="26"/>
  <c r="J67" i="26"/>
  <c r="J65" i="26"/>
  <c r="J63" i="26"/>
  <c r="J61" i="26"/>
  <c r="J59" i="26"/>
  <c r="J57" i="26"/>
  <c r="J55" i="26"/>
  <c r="J53" i="26"/>
  <c r="J51" i="26"/>
  <c r="J49" i="26"/>
  <c r="J47" i="26"/>
  <c r="J45" i="26"/>
  <c r="J43" i="26"/>
  <c r="J41" i="26"/>
  <c r="J39" i="26"/>
  <c r="J37" i="26"/>
  <c r="J35" i="26"/>
  <c r="J33" i="26"/>
  <c r="J31" i="26"/>
  <c r="J29" i="26"/>
  <c r="J26" i="26"/>
  <c r="J24" i="26"/>
  <c r="J22" i="26"/>
  <c r="J20" i="26"/>
  <c r="J18" i="26"/>
  <c r="J16" i="26"/>
  <c r="J10" i="26"/>
  <c r="J27" i="26"/>
  <c r="I101" i="26"/>
  <c r="I99" i="26"/>
  <c r="I97" i="26"/>
  <c r="I95" i="26"/>
  <c r="I93" i="26"/>
  <c r="I91" i="26"/>
  <c r="I89" i="26"/>
  <c r="I87" i="26"/>
  <c r="I85" i="26"/>
  <c r="I83" i="26"/>
  <c r="I81" i="26"/>
  <c r="I79" i="26"/>
  <c r="I77" i="26"/>
  <c r="I75" i="26"/>
  <c r="I73" i="26"/>
  <c r="I71" i="26"/>
  <c r="I69" i="26"/>
  <c r="I67" i="26"/>
  <c r="I65" i="26"/>
  <c r="I63" i="26"/>
  <c r="I61" i="26"/>
  <c r="I59" i="26"/>
  <c r="I57" i="26"/>
  <c r="I55" i="26"/>
  <c r="I53" i="26"/>
  <c r="I51" i="26"/>
  <c r="I49" i="26"/>
  <c r="I47" i="26"/>
  <c r="I45" i="26"/>
  <c r="I43" i="26"/>
  <c r="I41" i="26"/>
  <c r="I39" i="26"/>
  <c r="I37" i="26"/>
  <c r="I35" i="26"/>
  <c r="I33" i="26"/>
  <c r="I31" i="26"/>
  <c r="I29" i="26"/>
  <c r="I26" i="26"/>
  <c r="I24" i="26"/>
  <c r="I22" i="26"/>
  <c r="I20" i="26"/>
  <c r="I18" i="26"/>
  <c r="I16" i="26"/>
  <c r="I14" i="26"/>
  <c r="I12" i="26"/>
  <c r="J6" i="26"/>
  <c r="J100" i="26"/>
  <c r="J98" i="26"/>
  <c r="J96" i="26"/>
  <c r="J94" i="26"/>
  <c r="J92" i="26"/>
  <c r="J90" i="26"/>
  <c r="J88" i="26"/>
  <c r="J86" i="26"/>
  <c r="J84" i="26"/>
  <c r="J82" i="26"/>
  <c r="J80" i="26"/>
  <c r="J78" i="26"/>
  <c r="J76" i="26"/>
  <c r="J74" i="26"/>
  <c r="J72" i="26"/>
  <c r="J70" i="26"/>
  <c r="J68" i="26"/>
  <c r="J66" i="26"/>
  <c r="J64" i="26"/>
  <c r="J62" i="26"/>
  <c r="J60" i="26"/>
  <c r="J58" i="26"/>
  <c r="J56" i="26"/>
  <c r="J54" i="26"/>
  <c r="J52" i="26"/>
  <c r="J50" i="26"/>
  <c r="J48" i="26"/>
  <c r="J46" i="26"/>
  <c r="J44" i="26"/>
  <c r="J42" i="26"/>
  <c r="J40" i="26"/>
  <c r="J38" i="26"/>
  <c r="J36" i="26"/>
  <c r="J34" i="26"/>
  <c r="J32" i="26"/>
  <c r="J30" i="26"/>
  <c r="J28" i="26"/>
  <c r="J25" i="26"/>
  <c r="J23" i="26"/>
  <c r="J21" i="26"/>
  <c r="J19" i="26"/>
  <c r="J17" i="26"/>
  <c r="J15" i="26"/>
  <c r="J13" i="26"/>
  <c r="J11" i="26"/>
  <c r="J9" i="26"/>
  <c r="J7" i="26"/>
  <c r="I5" i="26"/>
  <c r="J12" i="26"/>
  <c r="J8" i="26"/>
  <c r="I8" i="26"/>
  <c r="J4" i="26"/>
  <c r="I4" i="26"/>
  <c r="I3" i="26"/>
  <c r="J3" i="26"/>
  <c r="B12" i="25" l="1"/>
  <c r="B11" i="25"/>
  <c r="B9" i="25"/>
  <c r="B8" i="25"/>
  <c r="B7" i="25"/>
  <c r="B10" i="25"/>
  <c r="A1" i="25"/>
  <c r="Q54" i="22" l="1"/>
  <c r="P54" i="22"/>
  <c r="Q43" i="22"/>
  <c r="P43" i="22"/>
  <c r="Q42" i="22"/>
  <c r="P42" i="22"/>
  <c r="BF101" i="26"/>
  <c r="BE101" i="26"/>
  <c r="AE101" i="26"/>
  <c r="AD101" i="26"/>
  <c r="AC101" i="26"/>
  <c r="AB101" i="26"/>
  <c r="AA101" i="26"/>
  <c r="Z101" i="26"/>
  <c r="Y101" i="26"/>
  <c r="X101" i="26"/>
  <c r="W101" i="26"/>
  <c r="V101" i="26"/>
  <c r="U101" i="26"/>
  <c r="T101" i="26"/>
  <c r="S101" i="26"/>
  <c r="R101" i="26"/>
  <c r="Q101" i="26"/>
  <c r="P101" i="26"/>
  <c r="O101" i="26"/>
  <c r="M101" i="26"/>
  <c r="N101" i="26" s="1"/>
  <c r="L101" i="26"/>
  <c r="K101" i="26"/>
  <c r="H101" i="26"/>
  <c r="BJ101" i="26" s="1"/>
  <c r="G101" i="26"/>
  <c r="D101" i="26"/>
  <c r="A101" i="26"/>
  <c r="BF100" i="26"/>
  <c r="BE100" i="26"/>
  <c r="AE100" i="26"/>
  <c r="AD100" i="26"/>
  <c r="AC100" i="26"/>
  <c r="AB100" i="26"/>
  <c r="AA100" i="26"/>
  <c r="Z100" i="26"/>
  <c r="Y100" i="26"/>
  <c r="X100" i="26"/>
  <c r="W100" i="26"/>
  <c r="V100" i="26"/>
  <c r="U100" i="26"/>
  <c r="T100" i="26"/>
  <c r="S100" i="26"/>
  <c r="R100" i="26"/>
  <c r="Q100" i="26"/>
  <c r="P100" i="26"/>
  <c r="O100" i="26"/>
  <c r="M100" i="26"/>
  <c r="N100" i="26" s="1"/>
  <c r="L100" i="26"/>
  <c r="K100" i="26"/>
  <c r="H100" i="26"/>
  <c r="BJ100" i="26" s="1"/>
  <c r="G100" i="26"/>
  <c r="C100" i="26" s="1"/>
  <c r="D100" i="26"/>
  <c r="A100" i="26"/>
  <c r="BF99" i="26"/>
  <c r="BE99" i="26"/>
  <c r="AE99" i="26"/>
  <c r="AD99" i="26"/>
  <c r="AC99" i="26"/>
  <c r="AB99" i="26"/>
  <c r="AA99" i="26"/>
  <c r="Z99" i="26"/>
  <c r="Y99" i="26"/>
  <c r="X99" i="26"/>
  <c r="W99" i="26"/>
  <c r="V99" i="26"/>
  <c r="U99" i="26"/>
  <c r="T99" i="26"/>
  <c r="S99" i="26"/>
  <c r="R99" i="26"/>
  <c r="Q99" i="26"/>
  <c r="P99" i="26"/>
  <c r="O99" i="26"/>
  <c r="M99" i="26"/>
  <c r="N99" i="26" s="1"/>
  <c r="L99" i="26"/>
  <c r="K99" i="26"/>
  <c r="H99" i="26"/>
  <c r="BJ99" i="26" s="1"/>
  <c r="G99" i="26"/>
  <c r="D99" i="26"/>
  <c r="A99" i="26"/>
  <c r="BF98" i="26"/>
  <c r="BE98" i="26"/>
  <c r="AE98" i="26"/>
  <c r="AD98" i="26"/>
  <c r="AC98" i="26"/>
  <c r="AB98" i="26"/>
  <c r="AA98" i="26"/>
  <c r="Z98" i="26"/>
  <c r="Y98" i="26"/>
  <c r="X98" i="26"/>
  <c r="W98" i="26"/>
  <c r="V98" i="26"/>
  <c r="U98" i="26"/>
  <c r="T98" i="26"/>
  <c r="S98" i="26"/>
  <c r="R98" i="26"/>
  <c r="Q98" i="26"/>
  <c r="P98" i="26"/>
  <c r="O98" i="26"/>
  <c r="M98" i="26"/>
  <c r="N98" i="26" s="1"/>
  <c r="L98" i="26"/>
  <c r="K98" i="26"/>
  <c r="H98" i="26"/>
  <c r="BJ98" i="26" s="1"/>
  <c r="G98" i="26"/>
  <c r="D98" i="26"/>
  <c r="A98" i="26"/>
  <c r="BF97" i="26"/>
  <c r="BE97" i="26"/>
  <c r="AE97" i="26"/>
  <c r="AD97" i="26"/>
  <c r="AC97" i="26"/>
  <c r="AB97" i="26"/>
  <c r="AA97" i="26"/>
  <c r="Z97" i="26"/>
  <c r="Y97" i="26"/>
  <c r="X97" i="26"/>
  <c r="W97" i="26"/>
  <c r="V97" i="26"/>
  <c r="U97" i="26"/>
  <c r="T97" i="26"/>
  <c r="S97" i="26"/>
  <c r="R97" i="26"/>
  <c r="Q97" i="26"/>
  <c r="P97" i="26"/>
  <c r="O97" i="26"/>
  <c r="M97" i="26"/>
  <c r="N97" i="26" s="1"/>
  <c r="L97" i="26"/>
  <c r="K97" i="26"/>
  <c r="H97" i="26"/>
  <c r="BJ97" i="26" s="1"/>
  <c r="G97" i="26"/>
  <c r="D97" i="26"/>
  <c r="A97" i="26"/>
  <c r="BF96" i="26"/>
  <c r="BE96" i="26"/>
  <c r="AE96" i="26"/>
  <c r="AD96" i="26"/>
  <c r="AC96" i="26"/>
  <c r="AB96" i="26"/>
  <c r="AA96" i="26"/>
  <c r="Z96" i="26"/>
  <c r="Y96" i="26"/>
  <c r="X96" i="26"/>
  <c r="W96" i="26"/>
  <c r="V96" i="26"/>
  <c r="U96" i="26"/>
  <c r="T96" i="26"/>
  <c r="S96" i="26"/>
  <c r="R96" i="26"/>
  <c r="Q96" i="26"/>
  <c r="P96" i="26"/>
  <c r="O96" i="26"/>
  <c r="M96" i="26"/>
  <c r="N96" i="26" s="1"/>
  <c r="L96" i="26"/>
  <c r="K96" i="26"/>
  <c r="H96" i="26"/>
  <c r="BJ96" i="26" s="1"/>
  <c r="G96" i="26"/>
  <c r="C96" i="26" s="1"/>
  <c r="D96" i="26"/>
  <c r="A96" i="26"/>
  <c r="BF95" i="26"/>
  <c r="BE95" i="26"/>
  <c r="AE95" i="26"/>
  <c r="AD95" i="26"/>
  <c r="AC95" i="26"/>
  <c r="AB95" i="26"/>
  <c r="AA95" i="26"/>
  <c r="Z95" i="26"/>
  <c r="Y95" i="26"/>
  <c r="X95" i="26"/>
  <c r="W95" i="26"/>
  <c r="V95" i="26"/>
  <c r="U95" i="26"/>
  <c r="T95" i="26"/>
  <c r="S95" i="26"/>
  <c r="R95" i="26"/>
  <c r="Q95" i="26"/>
  <c r="P95" i="26"/>
  <c r="O95" i="26"/>
  <c r="M95" i="26"/>
  <c r="N95" i="26" s="1"/>
  <c r="L95" i="26"/>
  <c r="K95" i="26"/>
  <c r="H95" i="26"/>
  <c r="BJ95" i="26" s="1"/>
  <c r="G95" i="26"/>
  <c r="D95" i="26"/>
  <c r="A95" i="26"/>
  <c r="BF94" i="26"/>
  <c r="BE94" i="26"/>
  <c r="AE94" i="26"/>
  <c r="AD94" i="26"/>
  <c r="AC94" i="26"/>
  <c r="AB94" i="26"/>
  <c r="AA94" i="26"/>
  <c r="Z94" i="26"/>
  <c r="Y94" i="26"/>
  <c r="X94" i="26"/>
  <c r="W94" i="26"/>
  <c r="V94" i="26"/>
  <c r="U94" i="26"/>
  <c r="T94" i="26"/>
  <c r="S94" i="26"/>
  <c r="R94" i="26"/>
  <c r="Q94" i="26"/>
  <c r="P94" i="26"/>
  <c r="O94" i="26"/>
  <c r="M94" i="26"/>
  <c r="N94" i="26" s="1"/>
  <c r="L94" i="26"/>
  <c r="K94" i="26"/>
  <c r="H94" i="26"/>
  <c r="BJ94" i="26" s="1"/>
  <c r="G94" i="26"/>
  <c r="D94" i="26"/>
  <c r="A94" i="26"/>
  <c r="BF93" i="26"/>
  <c r="BE93" i="26"/>
  <c r="AE93" i="26"/>
  <c r="AD93" i="26"/>
  <c r="AC93" i="26"/>
  <c r="AB93" i="26"/>
  <c r="AA93" i="26"/>
  <c r="Z93" i="26"/>
  <c r="Y93" i="26"/>
  <c r="X93" i="26"/>
  <c r="W93" i="26"/>
  <c r="V93" i="26"/>
  <c r="U93" i="26"/>
  <c r="T93" i="26"/>
  <c r="S93" i="26"/>
  <c r="R93" i="26"/>
  <c r="Q93" i="26"/>
  <c r="P93" i="26"/>
  <c r="O93" i="26"/>
  <c r="M93" i="26"/>
  <c r="N93" i="26" s="1"/>
  <c r="L93" i="26"/>
  <c r="K93" i="26"/>
  <c r="H93" i="26"/>
  <c r="BJ93" i="26" s="1"/>
  <c r="G93" i="26"/>
  <c r="D93" i="26"/>
  <c r="A93" i="26"/>
  <c r="BF92" i="26"/>
  <c r="BE92" i="26"/>
  <c r="AE92" i="26"/>
  <c r="AD92" i="26"/>
  <c r="AC92" i="26"/>
  <c r="AB92" i="26"/>
  <c r="AA92" i="26"/>
  <c r="Z92" i="26"/>
  <c r="Y92" i="26"/>
  <c r="X92" i="26"/>
  <c r="W92" i="26"/>
  <c r="V92" i="26"/>
  <c r="U92" i="26"/>
  <c r="T92" i="26"/>
  <c r="S92" i="26"/>
  <c r="R92" i="26"/>
  <c r="Q92" i="26"/>
  <c r="P92" i="26"/>
  <c r="O92" i="26"/>
  <c r="M92" i="26"/>
  <c r="N92" i="26" s="1"/>
  <c r="L92" i="26"/>
  <c r="K92" i="26"/>
  <c r="H92" i="26"/>
  <c r="BJ92" i="26" s="1"/>
  <c r="G92" i="26"/>
  <c r="C92" i="26" s="1"/>
  <c r="D92" i="26"/>
  <c r="A92" i="26"/>
  <c r="BF91" i="26"/>
  <c r="BE91" i="26"/>
  <c r="AE91" i="26"/>
  <c r="AD91" i="26"/>
  <c r="AC91" i="26"/>
  <c r="AB91" i="26"/>
  <c r="AA91" i="26"/>
  <c r="Z91" i="26"/>
  <c r="Y91" i="26"/>
  <c r="X91" i="26"/>
  <c r="W91" i="26"/>
  <c r="V91" i="26"/>
  <c r="U91" i="26"/>
  <c r="T91" i="26"/>
  <c r="S91" i="26"/>
  <c r="R91" i="26"/>
  <c r="Q91" i="26"/>
  <c r="P91" i="26"/>
  <c r="O91" i="26"/>
  <c r="M91" i="26"/>
  <c r="N91" i="26" s="1"/>
  <c r="L91" i="26"/>
  <c r="K91" i="26"/>
  <c r="H91" i="26"/>
  <c r="BJ91" i="26" s="1"/>
  <c r="G91" i="26"/>
  <c r="D91" i="26"/>
  <c r="A91" i="26"/>
  <c r="BF90" i="26"/>
  <c r="BE90" i="26"/>
  <c r="AE90" i="26"/>
  <c r="AD90" i="26"/>
  <c r="AC90" i="26"/>
  <c r="AB90" i="26"/>
  <c r="AA90" i="26"/>
  <c r="Z90" i="26"/>
  <c r="Y90" i="26"/>
  <c r="X90" i="26"/>
  <c r="W90" i="26"/>
  <c r="V90" i="26"/>
  <c r="U90" i="26"/>
  <c r="T90" i="26"/>
  <c r="S90" i="26"/>
  <c r="R90" i="26"/>
  <c r="Q90" i="26"/>
  <c r="P90" i="26"/>
  <c r="O90" i="26"/>
  <c r="M90" i="26"/>
  <c r="N90" i="26" s="1"/>
  <c r="L90" i="26"/>
  <c r="K90" i="26"/>
  <c r="H90" i="26"/>
  <c r="BJ90" i="26" s="1"/>
  <c r="G90" i="26"/>
  <c r="D90" i="26"/>
  <c r="A90" i="26"/>
  <c r="BF89" i="26"/>
  <c r="BE89" i="26"/>
  <c r="AE89" i="26"/>
  <c r="AD89" i="26"/>
  <c r="AC89" i="26"/>
  <c r="AB89" i="26"/>
  <c r="AA89" i="26"/>
  <c r="Z89" i="26"/>
  <c r="Y89" i="26"/>
  <c r="X89" i="26"/>
  <c r="W89" i="26"/>
  <c r="V89" i="26"/>
  <c r="U89" i="26"/>
  <c r="T89" i="26"/>
  <c r="S89" i="26"/>
  <c r="R89" i="26"/>
  <c r="Q89" i="26"/>
  <c r="P89" i="26"/>
  <c r="O89" i="26"/>
  <c r="M89" i="26"/>
  <c r="N89" i="26" s="1"/>
  <c r="L89" i="26"/>
  <c r="K89" i="26"/>
  <c r="H89" i="26"/>
  <c r="BJ89" i="26" s="1"/>
  <c r="G89" i="26"/>
  <c r="D89" i="26"/>
  <c r="A89" i="26"/>
  <c r="BF88" i="26"/>
  <c r="BE88" i="26"/>
  <c r="AE88" i="26"/>
  <c r="AD88" i="26"/>
  <c r="AC88" i="26"/>
  <c r="AB88" i="26"/>
  <c r="AA88" i="26"/>
  <c r="Z88" i="26"/>
  <c r="Y88" i="26"/>
  <c r="X88" i="26"/>
  <c r="W88" i="26"/>
  <c r="V88" i="26"/>
  <c r="U88" i="26"/>
  <c r="T88" i="26"/>
  <c r="S88" i="26"/>
  <c r="R88" i="26"/>
  <c r="Q88" i="26"/>
  <c r="P88" i="26"/>
  <c r="O88" i="26"/>
  <c r="M88" i="26"/>
  <c r="N88" i="26" s="1"/>
  <c r="L88" i="26"/>
  <c r="K88" i="26"/>
  <c r="H88" i="26"/>
  <c r="BJ88" i="26" s="1"/>
  <c r="G88" i="26"/>
  <c r="D88" i="26"/>
  <c r="A88" i="26"/>
  <c r="BF87" i="26"/>
  <c r="BE87" i="26"/>
  <c r="AE87" i="26"/>
  <c r="AD87" i="26"/>
  <c r="AC87" i="26"/>
  <c r="AB87" i="26"/>
  <c r="AA87" i="26"/>
  <c r="Z87" i="26"/>
  <c r="Y87" i="26"/>
  <c r="X87" i="26"/>
  <c r="W87" i="26"/>
  <c r="V87" i="26"/>
  <c r="U87" i="26"/>
  <c r="T87" i="26"/>
  <c r="S87" i="26"/>
  <c r="R87" i="26"/>
  <c r="Q87" i="26"/>
  <c r="P87" i="26"/>
  <c r="O87" i="26"/>
  <c r="M87" i="26"/>
  <c r="N87" i="26" s="1"/>
  <c r="L87" i="26"/>
  <c r="K87" i="26"/>
  <c r="H87" i="26"/>
  <c r="BJ87" i="26" s="1"/>
  <c r="G87" i="26"/>
  <c r="C87" i="26" s="1"/>
  <c r="D87" i="26"/>
  <c r="A87" i="26"/>
  <c r="BF86" i="26"/>
  <c r="BE86" i="26"/>
  <c r="AE86" i="26"/>
  <c r="AD86" i="26"/>
  <c r="AC86" i="26"/>
  <c r="AB86" i="26"/>
  <c r="AA86" i="26"/>
  <c r="Z86" i="26"/>
  <c r="Y86" i="26"/>
  <c r="X86" i="26"/>
  <c r="W86" i="26"/>
  <c r="V86" i="26"/>
  <c r="U86" i="26"/>
  <c r="T86" i="26"/>
  <c r="S86" i="26"/>
  <c r="R86" i="26"/>
  <c r="Q86" i="26"/>
  <c r="P86" i="26"/>
  <c r="O86" i="26"/>
  <c r="M86" i="26"/>
  <c r="N86" i="26" s="1"/>
  <c r="L86" i="26"/>
  <c r="K86" i="26"/>
  <c r="H86" i="26"/>
  <c r="BJ86" i="26" s="1"/>
  <c r="G86" i="26"/>
  <c r="D86" i="26"/>
  <c r="A86" i="26"/>
  <c r="BF85" i="26"/>
  <c r="BE85" i="26"/>
  <c r="AE85" i="26"/>
  <c r="AD85" i="26"/>
  <c r="AC85" i="26"/>
  <c r="AB85" i="26"/>
  <c r="AA85" i="26"/>
  <c r="Z85" i="26"/>
  <c r="Y85" i="26"/>
  <c r="X85" i="26"/>
  <c r="W85" i="26"/>
  <c r="V85" i="26"/>
  <c r="U85" i="26"/>
  <c r="T85" i="26"/>
  <c r="S85" i="26"/>
  <c r="R85" i="26"/>
  <c r="Q85" i="26"/>
  <c r="P85" i="26"/>
  <c r="O85" i="26"/>
  <c r="M85" i="26"/>
  <c r="N85" i="26" s="1"/>
  <c r="L85" i="26"/>
  <c r="K85" i="26"/>
  <c r="H85" i="26"/>
  <c r="BJ85" i="26" s="1"/>
  <c r="G85" i="26"/>
  <c r="D85" i="26"/>
  <c r="A85" i="26"/>
  <c r="BF84" i="26"/>
  <c r="BE84" i="26"/>
  <c r="AE84" i="26"/>
  <c r="AD84" i="26"/>
  <c r="AC84" i="26"/>
  <c r="AB84" i="26"/>
  <c r="AA84" i="26"/>
  <c r="Z84" i="26"/>
  <c r="Y84" i="26"/>
  <c r="X84" i="26"/>
  <c r="W84" i="26"/>
  <c r="V84" i="26"/>
  <c r="U84" i="26"/>
  <c r="T84" i="26"/>
  <c r="S84" i="26"/>
  <c r="R84" i="26"/>
  <c r="Q84" i="26"/>
  <c r="P84" i="26"/>
  <c r="O84" i="26"/>
  <c r="M84" i="26"/>
  <c r="N84" i="26" s="1"/>
  <c r="L84" i="26"/>
  <c r="K84" i="26"/>
  <c r="H84" i="26"/>
  <c r="BJ84" i="26" s="1"/>
  <c r="G84" i="26"/>
  <c r="D84" i="26"/>
  <c r="A84" i="26"/>
  <c r="BF83" i="26"/>
  <c r="BE83" i="26"/>
  <c r="AE83" i="26"/>
  <c r="AD83" i="26"/>
  <c r="AC83" i="26"/>
  <c r="AB83" i="26"/>
  <c r="AA83" i="26"/>
  <c r="Z83" i="26"/>
  <c r="Y83" i="26"/>
  <c r="X83" i="26"/>
  <c r="W83" i="26"/>
  <c r="V83" i="26"/>
  <c r="U83" i="26"/>
  <c r="T83" i="26"/>
  <c r="S83" i="26"/>
  <c r="R83" i="26"/>
  <c r="Q83" i="26"/>
  <c r="P83" i="26"/>
  <c r="O83" i="26"/>
  <c r="M83" i="26"/>
  <c r="N83" i="26" s="1"/>
  <c r="L83" i="26"/>
  <c r="K83" i="26"/>
  <c r="H83" i="26"/>
  <c r="BJ83" i="26" s="1"/>
  <c r="G83" i="26"/>
  <c r="D83" i="26"/>
  <c r="A83" i="26"/>
  <c r="BF82" i="26"/>
  <c r="BE82" i="26"/>
  <c r="AE82" i="26"/>
  <c r="AD82" i="26"/>
  <c r="AC82" i="26"/>
  <c r="AB82" i="26"/>
  <c r="AA82" i="26"/>
  <c r="Z82" i="26"/>
  <c r="Y82" i="26"/>
  <c r="X82" i="26"/>
  <c r="W82" i="26"/>
  <c r="V82" i="26"/>
  <c r="U82" i="26"/>
  <c r="T82" i="26"/>
  <c r="S82" i="26"/>
  <c r="R82" i="26"/>
  <c r="Q82" i="26"/>
  <c r="P82" i="26"/>
  <c r="O82" i="26"/>
  <c r="M82" i="26"/>
  <c r="N82" i="26" s="1"/>
  <c r="L82" i="26"/>
  <c r="K82" i="26"/>
  <c r="H82" i="26"/>
  <c r="BJ82" i="26" s="1"/>
  <c r="G82" i="26"/>
  <c r="D82" i="26"/>
  <c r="A82" i="26"/>
  <c r="BF81" i="26"/>
  <c r="BE81" i="26"/>
  <c r="AE81" i="26"/>
  <c r="AD81" i="26"/>
  <c r="AC81" i="26"/>
  <c r="AB81" i="26"/>
  <c r="AA81" i="26"/>
  <c r="Z81" i="26"/>
  <c r="Y81" i="26"/>
  <c r="X81" i="26"/>
  <c r="W81" i="26"/>
  <c r="V81" i="26"/>
  <c r="U81" i="26"/>
  <c r="T81" i="26"/>
  <c r="S81" i="26"/>
  <c r="R81" i="26"/>
  <c r="Q81" i="26"/>
  <c r="P81" i="26"/>
  <c r="O81" i="26"/>
  <c r="M81" i="26"/>
  <c r="N81" i="26" s="1"/>
  <c r="L81" i="26"/>
  <c r="K81" i="26"/>
  <c r="H81" i="26"/>
  <c r="BJ81" i="26" s="1"/>
  <c r="G81" i="26"/>
  <c r="D81" i="26"/>
  <c r="A81" i="26"/>
  <c r="BF80" i="26"/>
  <c r="BE80" i="26"/>
  <c r="AE80" i="26"/>
  <c r="AD80" i="26"/>
  <c r="AC80" i="26"/>
  <c r="AB80" i="26"/>
  <c r="AA80" i="26"/>
  <c r="Z80" i="26"/>
  <c r="Y80" i="26"/>
  <c r="X80" i="26"/>
  <c r="W80" i="26"/>
  <c r="V80" i="26"/>
  <c r="U80" i="26"/>
  <c r="T80" i="26"/>
  <c r="S80" i="26"/>
  <c r="R80" i="26"/>
  <c r="Q80" i="26"/>
  <c r="P80" i="26"/>
  <c r="O80" i="26"/>
  <c r="M80" i="26"/>
  <c r="N80" i="26" s="1"/>
  <c r="L80" i="26"/>
  <c r="K80" i="26"/>
  <c r="H80" i="26"/>
  <c r="BJ80" i="26" s="1"/>
  <c r="G80" i="26"/>
  <c r="BB80" i="26" s="1"/>
  <c r="D80" i="26"/>
  <c r="A80" i="26"/>
  <c r="BF79" i="26"/>
  <c r="BE79" i="26"/>
  <c r="AE79" i="26"/>
  <c r="AD79" i="26"/>
  <c r="AC79" i="26"/>
  <c r="AB79" i="26"/>
  <c r="AA79" i="26"/>
  <c r="Z79" i="26"/>
  <c r="Y79" i="26"/>
  <c r="X79" i="26"/>
  <c r="W79" i="26"/>
  <c r="V79" i="26"/>
  <c r="U79" i="26"/>
  <c r="T79" i="26"/>
  <c r="S79" i="26"/>
  <c r="R79" i="26"/>
  <c r="Q79" i="26"/>
  <c r="P79" i="26"/>
  <c r="O79" i="26"/>
  <c r="M79" i="26"/>
  <c r="N79" i="26" s="1"/>
  <c r="L79" i="26"/>
  <c r="K79" i="26"/>
  <c r="H79" i="26"/>
  <c r="BJ79" i="26" s="1"/>
  <c r="G79" i="26"/>
  <c r="D79" i="26"/>
  <c r="A79" i="26"/>
  <c r="BF78" i="26"/>
  <c r="BE78" i="26"/>
  <c r="AE78" i="26"/>
  <c r="AD78" i="26"/>
  <c r="AC78" i="26"/>
  <c r="AB78" i="26"/>
  <c r="AA78" i="26"/>
  <c r="Z78" i="26"/>
  <c r="Y78" i="26"/>
  <c r="X78" i="26"/>
  <c r="W78" i="26"/>
  <c r="V78" i="26"/>
  <c r="U78" i="26"/>
  <c r="T78" i="26"/>
  <c r="S78" i="26"/>
  <c r="R78" i="26"/>
  <c r="Q78" i="26"/>
  <c r="P78" i="26"/>
  <c r="O78" i="26"/>
  <c r="M78" i="26"/>
  <c r="N78" i="26" s="1"/>
  <c r="L78" i="26"/>
  <c r="K78" i="26"/>
  <c r="H78" i="26"/>
  <c r="BJ78" i="26" s="1"/>
  <c r="G78" i="26"/>
  <c r="C78" i="26" s="1"/>
  <c r="D78" i="26"/>
  <c r="A78" i="26"/>
  <c r="BF77" i="26"/>
  <c r="BE77" i="26"/>
  <c r="AE77" i="26"/>
  <c r="AD77" i="26"/>
  <c r="AC77" i="26"/>
  <c r="AB77" i="26"/>
  <c r="AA77" i="26"/>
  <c r="Z77" i="26"/>
  <c r="Y77" i="26"/>
  <c r="X77" i="26"/>
  <c r="W77" i="26"/>
  <c r="V77" i="26"/>
  <c r="U77" i="26"/>
  <c r="T77" i="26"/>
  <c r="S77" i="26"/>
  <c r="R77" i="26"/>
  <c r="Q77" i="26"/>
  <c r="P77" i="26"/>
  <c r="O77" i="26"/>
  <c r="M77" i="26"/>
  <c r="N77" i="26" s="1"/>
  <c r="L77" i="26"/>
  <c r="K77" i="26"/>
  <c r="H77" i="26"/>
  <c r="BJ77" i="26" s="1"/>
  <c r="G77" i="26"/>
  <c r="D77" i="26"/>
  <c r="A77" i="26"/>
  <c r="BF76" i="26"/>
  <c r="BE76" i="26"/>
  <c r="AE76" i="26"/>
  <c r="AD76" i="26"/>
  <c r="AC76" i="26"/>
  <c r="AB76" i="26"/>
  <c r="AA76" i="26"/>
  <c r="Z76" i="26"/>
  <c r="Y76" i="26"/>
  <c r="X76" i="26"/>
  <c r="W76" i="26"/>
  <c r="V76" i="26"/>
  <c r="U76" i="26"/>
  <c r="T76" i="26"/>
  <c r="S76" i="26"/>
  <c r="R76" i="26"/>
  <c r="Q76" i="26"/>
  <c r="P76" i="26"/>
  <c r="O76" i="26"/>
  <c r="M76" i="26"/>
  <c r="N76" i="26" s="1"/>
  <c r="L76" i="26"/>
  <c r="K76" i="26"/>
  <c r="H76" i="26"/>
  <c r="BJ76" i="26" s="1"/>
  <c r="G76" i="26"/>
  <c r="BB76" i="26" s="1"/>
  <c r="D76" i="26"/>
  <c r="A76" i="26"/>
  <c r="BF75" i="26"/>
  <c r="BE75" i="26"/>
  <c r="AE75" i="26"/>
  <c r="AD75" i="26"/>
  <c r="AC75" i="26"/>
  <c r="AB75" i="26"/>
  <c r="AA75" i="26"/>
  <c r="Z75" i="26"/>
  <c r="Y75" i="26"/>
  <c r="X75" i="26"/>
  <c r="W75" i="26"/>
  <c r="V75" i="26"/>
  <c r="U75" i="26"/>
  <c r="T75" i="26"/>
  <c r="S75" i="26"/>
  <c r="R75" i="26"/>
  <c r="Q75" i="26"/>
  <c r="P75" i="26"/>
  <c r="O75" i="26"/>
  <c r="M75" i="26"/>
  <c r="N75" i="26" s="1"/>
  <c r="L75" i="26"/>
  <c r="K75" i="26"/>
  <c r="H75" i="26"/>
  <c r="BJ75" i="26" s="1"/>
  <c r="G75" i="26"/>
  <c r="D75" i="26"/>
  <c r="A75" i="26"/>
  <c r="BF74" i="26"/>
  <c r="BE74" i="26"/>
  <c r="AE74" i="26"/>
  <c r="AD74" i="26"/>
  <c r="AC74" i="26"/>
  <c r="AB74" i="26"/>
  <c r="AA74" i="26"/>
  <c r="Z74" i="26"/>
  <c r="Y74" i="26"/>
  <c r="X74" i="26"/>
  <c r="W74" i="26"/>
  <c r="V74" i="26"/>
  <c r="U74" i="26"/>
  <c r="T74" i="26"/>
  <c r="S74" i="26"/>
  <c r="R74" i="26"/>
  <c r="Q74" i="26"/>
  <c r="P74" i="26"/>
  <c r="O74" i="26"/>
  <c r="M74" i="26"/>
  <c r="N74" i="26" s="1"/>
  <c r="L74" i="26"/>
  <c r="K74" i="26"/>
  <c r="H74" i="26"/>
  <c r="BJ74" i="26" s="1"/>
  <c r="G74" i="26"/>
  <c r="D74" i="26"/>
  <c r="A74" i="26"/>
  <c r="BF73" i="26"/>
  <c r="BE73" i="26"/>
  <c r="AE73" i="26"/>
  <c r="AD73" i="26"/>
  <c r="AC73" i="26"/>
  <c r="AB73" i="26"/>
  <c r="AA73" i="26"/>
  <c r="Z73" i="26"/>
  <c r="Y73" i="26"/>
  <c r="X73" i="26"/>
  <c r="W73" i="26"/>
  <c r="V73" i="26"/>
  <c r="U73" i="26"/>
  <c r="T73" i="26"/>
  <c r="S73" i="26"/>
  <c r="R73" i="26"/>
  <c r="Q73" i="26"/>
  <c r="P73" i="26"/>
  <c r="O73" i="26"/>
  <c r="M73" i="26"/>
  <c r="N73" i="26" s="1"/>
  <c r="L73" i="26"/>
  <c r="K73" i="26"/>
  <c r="H73" i="26"/>
  <c r="BJ73" i="26" s="1"/>
  <c r="G73" i="26"/>
  <c r="D73" i="26"/>
  <c r="A73" i="26"/>
  <c r="BF72" i="26"/>
  <c r="BE72" i="26"/>
  <c r="AE72" i="26"/>
  <c r="AD72" i="26"/>
  <c r="AC72" i="26"/>
  <c r="AB72" i="26"/>
  <c r="AA72" i="26"/>
  <c r="Z72" i="26"/>
  <c r="Y72" i="26"/>
  <c r="X72" i="26"/>
  <c r="W72" i="26"/>
  <c r="V72" i="26"/>
  <c r="U72" i="26"/>
  <c r="T72" i="26"/>
  <c r="S72" i="26"/>
  <c r="R72" i="26"/>
  <c r="Q72" i="26"/>
  <c r="P72" i="26"/>
  <c r="O72" i="26"/>
  <c r="M72" i="26"/>
  <c r="N72" i="26" s="1"/>
  <c r="L72" i="26"/>
  <c r="K72" i="26"/>
  <c r="H72" i="26"/>
  <c r="BJ72" i="26" s="1"/>
  <c r="G72" i="26"/>
  <c r="D72" i="26"/>
  <c r="A72" i="26"/>
  <c r="BF71" i="26"/>
  <c r="BE71" i="26"/>
  <c r="AE71" i="26"/>
  <c r="AD71" i="26"/>
  <c r="AC71" i="26"/>
  <c r="AB71" i="26"/>
  <c r="AA71" i="26"/>
  <c r="Z71" i="26"/>
  <c r="Y71" i="26"/>
  <c r="X71" i="26"/>
  <c r="W71" i="26"/>
  <c r="V71" i="26"/>
  <c r="U71" i="26"/>
  <c r="T71" i="26"/>
  <c r="S71" i="26"/>
  <c r="R71" i="26"/>
  <c r="Q71" i="26"/>
  <c r="P71" i="26"/>
  <c r="O71" i="26"/>
  <c r="M71" i="26"/>
  <c r="N71" i="26" s="1"/>
  <c r="L71" i="26"/>
  <c r="K71" i="26"/>
  <c r="H71" i="26"/>
  <c r="BJ71" i="26" s="1"/>
  <c r="G71" i="26"/>
  <c r="BB71" i="26" s="1"/>
  <c r="D71" i="26"/>
  <c r="A71" i="26"/>
  <c r="BF70" i="26"/>
  <c r="BE70" i="26"/>
  <c r="AE70" i="26"/>
  <c r="AD70" i="26"/>
  <c r="AC70" i="26"/>
  <c r="AB70" i="26"/>
  <c r="AA70" i="26"/>
  <c r="Z70" i="26"/>
  <c r="Y70" i="26"/>
  <c r="X70" i="26"/>
  <c r="W70" i="26"/>
  <c r="V70" i="26"/>
  <c r="U70" i="26"/>
  <c r="T70" i="26"/>
  <c r="S70" i="26"/>
  <c r="R70" i="26"/>
  <c r="Q70" i="26"/>
  <c r="P70" i="26"/>
  <c r="O70" i="26"/>
  <c r="M70" i="26"/>
  <c r="N70" i="26" s="1"/>
  <c r="L70" i="26"/>
  <c r="K70" i="26"/>
  <c r="H70" i="26"/>
  <c r="BJ70" i="26" s="1"/>
  <c r="G70" i="26"/>
  <c r="BB70" i="26" s="1"/>
  <c r="D70" i="26"/>
  <c r="A70" i="26"/>
  <c r="BF69" i="26"/>
  <c r="BE69" i="26"/>
  <c r="AE69" i="26"/>
  <c r="AD69" i="26"/>
  <c r="AC69" i="26"/>
  <c r="AB69" i="26"/>
  <c r="AA69" i="26"/>
  <c r="Z69" i="26"/>
  <c r="Y69" i="26"/>
  <c r="X69" i="26"/>
  <c r="W69" i="26"/>
  <c r="V69" i="26"/>
  <c r="U69" i="26"/>
  <c r="T69" i="26"/>
  <c r="S69" i="26"/>
  <c r="R69" i="26"/>
  <c r="Q69" i="26"/>
  <c r="P69" i="26"/>
  <c r="O69" i="26"/>
  <c r="M69" i="26"/>
  <c r="N69" i="26" s="1"/>
  <c r="L69" i="26"/>
  <c r="K69" i="26"/>
  <c r="H69" i="26"/>
  <c r="BJ69" i="26" s="1"/>
  <c r="G69" i="26"/>
  <c r="BB69" i="26" s="1"/>
  <c r="D69" i="26"/>
  <c r="A69" i="26"/>
  <c r="BF68" i="26"/>
  <c r="BE68" i="26"/>
  <c r="AE68" i="26"/>
  <c r="AD68" i="26"/>
  <c r="AC68" i="26"/>
  <c r="AB68" i="26"/>
  <c r="AA68" i="26"/>
  <c r="Z68" i="26"/>
  <c r="Y68" i="26"/>
  <c r="X68" i="26"/>
  <c r="W68" i="26"/>
  <c r="V68" i="26"/>
  <c r="U68" i="26"/>
  <c r="T68" i="26"/>
  <c r="S68" i="26"/>
  <c r="R68" i="26"/>
  <c r="Q68" i="26"/>
  <c r="P68" i="26"/>
  <c r="O68" i="26"/>
  <c r="M68" i="26"/>
  <c r="N68" i="26" s="1"/>
  <c r="L68" i="26"/>
  <c r="K68" i="26"/>
  <c r="H68" i="26"/>
  <c r="BJ68" i="26" s="1"/>
  <c r="G68" i="26"/>
  <c r="BB68" i="26" s="1"/>
  <c r="D68" i="26"/>
  <c r="A68" i="26"/>
  <c r="BF67" i="26"/>
  <c r="BE67" i="26"/>
  <c r="AE67" i="26"/>
  <c r="AD67" i="26"/>
  <c r="AC67" i="26"/>
  <c r="AB67" i="26"/>
  <c r="AA67" i="26"/>
  <c r="Z67" i="26"/>
  <c r="Y67" i="26"/>
  <c r="X67" i="26"/>
  <c r="W67" i="26"/>
  <c r="V67" i="26"/>
  <c r="U67" i="26"/>
  <c r="T67" i="26"/>
  <c r="S67" i="26"/>
  <c r="R67" i="26"/>
  <c r="Q67" i="26"/>
  <c r="P67" i="26"/>
  <c r="O67" i="26"/>
  <c r="M67" i="26"/>
  <c r="N67" i="26" s="1"/>
  <c r="L67" i="26"/>
  <c r="K67" i="26"/>
  <c r="H67" i="26"/>
  <c r="BJ67" i="26" s="1"/>
  <c r="G67" i="26"/>
  <c r="D67" i="26"/>
  <c r="A67" i="26"/>
  <c r="BF66" i="26"/>
  <c r="BE66" i="26"/>
  <c r="AE66" i="26"/>
  <c r="AD66" i="26"/>
  <c r="AC66" i="26"/>
  <c r="AB66" i="26"/>
  <c r="AA66" i="26"/>
  <c r="Z66" i="26"/>
  <c r="Y66" i="26"/>
  <c r="X66" i="26"/>
  <c r="W66" i="26"/>
  <c r="V66" i="26"/>
  <c r="U66" i="26"/>
  <c r="T66" i="26"/>
  <c r="S66" i="26"/>
  <c r="R66" i="26"/>
  <c r="Q66" i="26"/>
  <c r="P66" i="26"/>
  <c r="O66" i="26"/>
  <c r="M66" i="26"/>
  <c r="N66" i="26" s="1"/>
  <c r="L66" i="26"/>
  <c r="K66" i="26"/>
  <c r="H66" i="26"/>
  <c r="BJ66" i="26" s="1"/>
  <c r="G66" i="26"/>
  <c r="BB66" i="26" s="1"/>
  <c r="D66" i="26"/>
  <c r="A66" i="26"/>
  <c r="BF65" i="26"/>
  <c r="BE65" i="26"/>
  <c r="AE65" i="26"/>
  <c r="AD65" i="26"/>
  <c r="AC65" i="26"/>
  <c r="AB65" i="26"/>
  <c r="AA65" i="26"/>
  <c r="Z65" i="26"/>
  <c r="Y65" i="26"/>
  <c r="X65" i="26"/>
  <c r="W65" i="26"/>
  <c r="V65" i="26"/>
  <c r="U65" i="26"/>
  <c r="T65" i="26"/>
  <c r="S65" i="26"/>
  <c r="R65" i="26"/>
  <c r="Q65" i="26"/>
  <c r="P65" i="26"/>
  <c r="O65" i="26"/>
  <c r="M65" i="26"/>
  <c r="N65" i="26" s="1"/>
  <c r="L65" i="26"/>
  <c r="K65" i="26"/>
  <c r="H65" i="26"/>
  <c r="BJ65" i="26" s="1"/>
  <c r="G65" i="26"/>
  <c r="D65" i="26"/>
  <c r="A65" i="26"/>
  <c r="BF64" i="26"/>
  <c r="BE64" i="26"/>
  <c r="AE64" i="26"/>
  <c r="AD64" i="26"/>
  <c r="AC64" i="26"/>
  <c r="AB64" i="26"/>
  <c r="AA64" i="26"/>
  <c r="Z64" i="26"/>
  <c r="Y64" i="26"/>
  <c r="X64" i="26"/>
  <c r="W64" i="26"/>
  <c r="V64" i="26"/>
  <c r="U64" i="26"/>
  <c r="T64" i="26"/>
  <c r="S64" i="26"/>
  <c r="R64" i="26"/>
  <c r="Q64" i="26"/>
  <c r="P64" i="26"/>
  <c r="O64" i="26"/>
  <c r="M64" i="26"/>
  <c r="N64" i="26" s="1"/>
  <c r="L64" i="26"/>
  <c r="K64" i="26"/>
  <c r="H64" i="26"/>
  <c r="BJ64" i="26" s="1"/>
  <c r="G64" i="26"/>
  <c r="D64" i="26"/>
  <c r="A64" i="26"/>
  <c r="BF63" i="26"/>
  <c r="BE63" i="26"/>
  <c r="AE63" i="26"/>
  <c r="AD63" i="26"/>
  <c r="AC63" i="26"/>
  <c r="AB63" i="26"/>
  <c r="AA63" i="26"/>
  <c r="Z63" i="26"/>
  <c r="Y63" i="26"/>
  <c r="X63" i="26"/>
  <c r="W63" i="26"/>
  <c r="V63" i="26"/>
  <c r="U63" i="26"/>
  <c r="T63" i="26"/>
  <c r="S63" i="26"/>
  <c r="R63" i="26"/>
  <c r="Q63" i="26"/>
  <c r="P63" i="26"/>
  <c r="O63" i="26"/>
  <c r="M63" i="26"/>
  <c r="N63" i="26" s="1"/>
  <c r="L63" i="26"/>
  <c r="K63" i="26"/>
  <c r="H63" i="26"/>
  <c r="BJ63" i="26" s="1"/>
  <c r="G63" i="26"/>
  <c r="D63" i="26"/>
  <c r="A63" i="26"/>
  <c r="BF62" i="26"/>
  <c r="BE62" i="26"/>
  <c r="AE62" i="26"/>
  <c r="AD62" i="26"/>
  <c r="AC62" i="26"/>
  <c r="AB62" i="26"/>
  <c r="AA62" i="26"/>
  <c r="Z62" i="26"/>
  <c r="Y62" i="26"/>
  <c r="X62" i="26"/>
  <c r="W62" i="26"/>
  <c r="V62" i="26"/>
  <c r="U62" i="26"/>
  <c r="T62" i="26"/>
  <c r="S62" i="26"/>
  <c r="R62" i="26"/>
  <c r="Q62" i="26"/>
  <c r="P62" i="26"/>
  <c r="O62" i="26"/>
  <c r="M62" i="26"/>
  <c r="N62" i="26" s="1"/>
  <c r="L62" i="26"/>
  <c r="K62" i="26"/>
  <c r="H62" i="26"/>
  <c r="BJ62" i="26" s="1"/>
  <c r="G62" i="26"/>
  <c r="BB62" i="26" s="1"/>
  <c r="D62" i="26"/>
  <c r="A62" i="26"/>
  <c r="BF61" i="26"/>
  <c r="BE61" i="26"/>
  <c r="AE61" i="26"/>
  <c r="AD61" i="26"/>
  <c r="AC61" i="26"/>
  <c r="AB61" i="26"/>
  <c r="AA61" i="26"/>
  <c r="Z61" i="26"/>
  <c r="Y61" i="26"/>
  <c r="X61" i="26"/>
  <c r="W61" i="26"/>
  <c r="V61" i="26"/>
  <c r="U61" i="26"/>
  <c r="T61" i="26"/>
  <c r="S61" i="26"/>
  <c r="R61" i="26"/>
  <c r="Q61" i="26"/>
  <c r="P61" i="26"/>
  <c r="O61" i="26"/>
  <c r="M61" i="26"/>
  <c r="N61" i="26" s="1"/>
  <c r="L61" i="26"/>
  <c r="K61" i="26"/>
  <c r="H61" i="26"/>
  <c r="BJ61" i="26" s="1"/>
  <c r="G61" i="26"/>
  <c r="D61" i="26"/>
  <c r="A61" i="26"/>
  <c r="BF60" i="26"/>
  <c r="BE60" i="26"/>
  <c r="AE60" i="26"/>
  <c r="AD60" i="26"/>
  <c r="AC60" i="26"/>
  <c r="AB60" i="26"/>
  <c r="AA60" i="26"/>
  <c r="Z60" i="26"/>
  <c r="Y60" i="26"/>
  <c r="X60" i="26"/>
  <c r="W60" i="26"/>
  <c r="V60" i="26"/>
  <c r="U60" i="26"/>
  <c r="T60" i="26"/>
  <c r="S60" i="26"/>
  <c r="R60" i="26"/>
  <c r="Q60" i="26"/>
  <c r="P60" i="26"/>
  <c r="O60" i="26"/>
  <c r="M60" i="26"/>
  <c r="N60" i="26" s="1"/>
  <c r="L60" i="26"/>
  <c r="K60" i="26"/>
  <c r="H60" i="26"/>
  <c r="BJ60" i="26" s="1"/>
  <c r="G60" i="26"/>
  <c r="D60" i="26"/>
  <c r="A60" i="26"/>
  <c r="BF59" i="26"/>
  <c r="BE59" i="26"/>
  <c r="AE59" i="26"/>
  <c r="AD59" i="26"/>
  <c r="AC59" i="26"/>
  <c r="AB59" i="26"/>
  <c r="AA59" i="26"/>
  <c r="Z59" i="26"/>
  <c r="Y59" i="26"/>
  <c r="X59" i="26"/>
  <c r="W59" i="26"/>
  <c r="V59" i="26"/>
  <c r="U59" i="26"/>
  <c r="T59" i="26"/>
  <c r="S59" i="26"/>
  <c r="R59" i="26"/>
  <c r="Q59" i="26"/>
  <c r="P59" i="26"/>
  <c r="O59" i="26"/>
  <c r="M59" i="26"/>
  <c r="N59" i="26" s="1"/>
  <c r="L59" i="26"/>
  <c r="K59" i="26"/>
  <c r="H59" i="26"/>
  <c r="BJ59" i="26" s="1"/>
  <c r="G59" i="26"/>
  <c r="C59" i="26" s="1"/>
  <c r="D59" i="26"/>
  <c r="A59" i="26"/>
  <c r="BF58" i="26"/>
  <c r="BE58" i="26"/>
  <c r="AE58" i="26"/>
  <c r="AD58" i="26"/>
  <c r="AC58" i="26"/>
  <c r="AB58" i="26"/>
  <c r="AA58" i="26"/>
  <c r="Z58" i="26"/>
  <c r="Y58" i="26"/>
  <c r="X58" i="26"/>
  <c r="W58" i="26"/>
  <c r="V58" i="26"/>
  <c r="U58" i="26"/>
  <c r="T58" i="26"/>
  <c r="S58" i="26"/>
  <c r="R58" i="26"/>
  <c r="Q58" i="26"/>
  <c r="P58" i="26"/>
  <c r="O58" i="26"/>
  <c r="M58" i="26"/>
  <c r="N58" i="26" s="1"/>
  <c r="L58" i="26"/>
  <c r="K58" i="26"/>
  <c r="H58" i="26"/>
  <c r="BJ58" i="26" s="1"/>
  <c r="G58" i="26"/>
  <c r="D58" i="26"/>
  <c r="A58" i="26"/>
  <c r="BF57" i="26"/>
  <c r="BE57" i="26"/>
  <c r="AE57" i="26"/>
  <c r="AD57" i="26"/>
  <c r="AC57" i="26"/>
  <c r="AB57" i="26"/>
  <c r="AA57" i="26"/>
  <c r="Z57" i="26"/>
  <c r="Y57" i="26"/>
  <c r="X57" i="26"/>
  <c r="W57" i="26"/>
  <c r="V57" i="26"/>
  <c r="U57" i="26"/>
  <c r="T57" i="26"/>
  <c r="S57" i="26"/>
  <c r="R57" i="26"/>
  <c r="Q57" i="26"/>
  <c r="P57" i="26"/>
  <c r="O57" i="26"/>
  <c r="M57" i="26"/>
  <c r="N57" i="26" s="1"/>
  <c r="L57" i="26"/>
  <c r="K57" i="26"/>
  <c r="H57" i="26"/>
  <c r="BJ57" i="26" s="1"/>
  <c r="G57" i="26"/>
  <c r="D57" i="26"/>
  <c r="A57" i="26"/>
  <c r="BF56" i="26"/>
  <c r="BE56" i="26"/>
  <c r="AE56" i="26"/>
  <c r="AD56" i="26"/>
  <c r="AC56" i="26"/>
  <c r="AB56" i="26"/>
  <c r="AA56" i="26"/>
  <c r="Z56" i="26"/>
  <c r="Y56" i="26"/>
  <c r="X56" i="26"/>
  <c r="W56" i="26"/>
  <c r="V56" i="26"/>
  <c r="U56" i="26"/>
  <c r="T56" i="26"/>
  <c r="S56" i="26"/>
  <c r="R56" i="26"/>
  <c r="Q56" i="26"/>
  <c r="P56" i="26"/>
  <c r="O56" i="26"/>
  <c r="M56" i="26"/>
  <c r="N56" i="26" s="1"/>
  <c r="L56" i="26"/>
  <c r="K56" i="26"/>
  <c r="H56" i="26"/>
  <c r="BJ56" i="26" s="1"/>
  <c r="G56" i="26"/>
  <c r="D56" i="26"/>
  <c r="A56" i="26"/>
  <c r="BF55" i="26"/>
  <c r="BE55" i="26"/>
  <c r="AE55" i="26"/>
  <c r="AD55" i="26"/>
  <c r="AC55" i="26"/>
  <c r="AB55" i="26"/>
  <c r="AA55" i="26"/>
  <c r="Z55" i="26"/>
  <c r="Y55" i="26"/>
  <c r="X55" i="26"/>
  <c r="W55" i="26"/>
  <c r="V55" i="26"/>
  <c r="U55" i="26"/>
  <c r="T55" i="26"/>
  <c r="S55" i="26"/>
  <c r="R55" i="26"/>
  <c r="Q55" i="26"/>
  <c r="P55" i="26"/>
  <c r="O55" i="26"/>
  <c r="M55" i="26"/>
  <c r="N55" i="26" s="1"/>
  <c r="L55" i="26"/>
  <c r="K55" i="26"/>
  <c r="H55" i="26"/>
  <c r="BJ55" i="26" s="1"/>
  <c r="G55" i="26"/>
  <c r="D55" i="26"/>
  <c r="A55" i="26"/>
  <c r="BF54" i="26"/>
  <c r="BE54" i="26"/>
  <c r="AE54" i="26"/>
  <c r="AD54" i="26"/>
  <c r="AC54" i="26"/>
  <c r="AB54" i="26"/>
  <c r="AA54" i="26"/>
  <c r="Z54" i="26"/>
  <c r="Y54" i="26"/>
  <c r="X54" i="26"/>
  <c r="W54" i="26"/>
  <c r="V54" i="26"/>
  <c r="U54" i="26"/>
  <c r="T54" i="26"/>
  <c r="S54" i="26"/>
  <c r="R54" i="26"/>
  <c r="Q54" i="26"/>
  <c r="P54" i="26"/>
  <c r="O54" i="26"/>
  <c r="M54" i="26"/>
  <c r="N54" i="26" s="1"/>
  <c r="L54" i="26"/>
  <c r="K54" i="26"/>
  <c r="H54" i="26"/>
  <c r="BJ54" i="26" s="1"/>
  <c r="G54" i="26"/>
  <c r="D54" i="26"/>
  <c r="A54" i="26"/>
  <c r="BF53" i="26"/>
  <c r="BE53" i="26"/>
  <c r="AE53" i="26"/>
  <c r="AD53" i="26"/>
  <c r="AC53" i="26"/>
  <c r="AB53" i="26"/>
  <c r="AA53" i="26"/>
  <c r="Z53" i="26"/>
  <c r="Y53" i="26"/>
  <c r="X53" i="26"/>
  <c r="W53" i="26"/>
  <c r="V53" i="26"/>
  <c r="U53" i="26"/>
  <c r="T53" i="26"/>
  <c r="S53" i="26"/>
  <c r="R53" i="26"/>
  <c r="Q53" i="26"/>
  <c r="P53" i="26"/>
  <c r="O53" i="26"/>
  <c r="M53" i="26"/>
  <c r="N53" i="26" s="1"/>
  <c r="L53" i="26"/>
  <c r="K53" i="26"/>
  <c r="H53" i="26"/>
  <c r="BJ53" i="26" s="1"/>
  <c r="G53" i="26"/>
  <c r="BG53" i="26" s="1"/>
  <c r="BH53" i="26" s="1"/>
  <c r="D53" i="26"/>
  <c r="A53" i="26"/>
  <c r="BF52" i="26"/>
  <c r="BE52" i="26"/>
  <c r="AE52" i="26"/>
  <c r="AD52" i="26"/>
  <c r="AC52" i="26"/>
  <c r="AB52" i="26"/>
  <c r="AA52" i="26"/>
  <c r="Z52" i="26"/>
  <c r="Y52" i="26"/>
  <c r="X52" i="26"/>
  <c r="W52" i="26"/>
  <c r="V52" i="26"/>
  <c r="U52" i="26"/>
  <c r="T52" i="26"/>
  <c r="S52" i="26"/>
  <c r="R52" i="26"/>
  <c r="Q52" i="26"/>
  <c r="P52" i="26"/>
  <c r="O52" i="26"/>
  <c r="M52" i="26"/>
  <c r="N52" i="26" s="1"/>
  <c r="L52" i="26"/>
  <c r="K52" i="26"/>
  <c r="H52" i="26"/>
  <c r="BJ52" i="26" s="1"/>
  <c r="G52" i="26"/>
  <c r="BC52" i="26" s="1"/>
  <c r="D52" i="26"/>
  <c r="A52" i="26"/>
  <c r="BF51" i="26"/>
  <c r="BE51" i="26"/>
  <c r="AE51" i="26"/>
  <c r="AD51" i="26"/>
  <c r="AC51" i="26"/>
  <c r="AB51" i="26"/>
  <c r="AA51" i="26"/>
  <c r="Z51" i="26"/>
  <c r="Y51" i="26"/>
  <c r="X51" i="26"/>
  <c r="W51" i="26"/>
  <c r="V51" i="26"/>
  <c r="U51" i="26"/>
  <c r="T51" i="26"/>
  <c r="S51" i="26"/>
  <c r="R51" i="26"/>
  <c r="Q51" i="26"/>
  <c r="P51" i="26"/>
  <c r="O51" i="26"/>
  <c r="M51" i="26"/>
  <c r="N51" i="26" s="1"/>
  <c r="L51" i="26"/>
  <c r="K51" i="26"/>
  <c r="H51" i="26"/>
  <c r="BJ51" i="26" s="1"/>
  <c r="G51" i="26"/>
  <c r="BC51" i="26" s="1"/>
  <c r="D51" i="26"/>
  <c r="A51" i="26"/>
  <c r="BF50" i="26"/>
  <c r="BE50" i="26"/>
  <c r="AE50" i="26"/>
  <c r="AD50" i="26"/>
  <c r="AC50" i="26"/>
  <c r="AB50" i="26"/>
  <c r="AA50" i="26"/>
  <c r="Z50" i="26"/>
  <c r="Y50" i="26"/>
  <c r="X50" i="26"/>
  <c r="W50" i="26"/>
  <c r="V50" i="26"/>
  <c r="U50" i="26"/>
  <c r="T50" i="26"/>
  <c r="S50" i="26"/>
  <c r="R50" i="26"/>
  <c r="Q50" i="26"/>
  <c r="P50" i="26"/>
  <c r="O50" i="26"/>
  <c r="M50" i="26"/>
  <c r="N50" i="26" s="1"/>
  <c r="L50" i="26"/>
  <c r="H50" i="26"/>
  <c r="BJ50" i="26" s="1"/>
  <c r="G50" i="26"/>
  <c r="BI50" i="26" s="1"/>
  <c r="D50" i="26"/>
  <c r="A50" i="26"/>
  <c r="BF49" i="26"/>
  <c r="BE49" i="26"/>
  <c r="AE49" i="26"/>
  <c r="AD49" i="26"/>
  <c r="AC49" i="26"/>
  <c r="AB49" i="26"/>
  <c r="AA49" i="26"/>
  <c r="Z49" i="26"/>
  <c r="Y49" i="26"/>
  <c r="X49" i="26"/>
  <c r="W49" i="26"/>
  <c r="V49" i="26"/>
  <c r="U49" i="26"/>
  <c r="T49" i="26"/>
  <c r="S49" i="26"/>
  <c r="R49" i="26"/>
  <c r="Q49" i="26"/>
  <c r="P49" i="26"/>
  <c r="O49" i="26"/>
  <c r="M49" i="26"/>
  <c r="N49" i="26" s="1"/>
  <c r="L49" i="26"/>
  <c r="K49" i="26"/>
  <c r="H49" i="26"/>
  <c r="BJ49" i="26" s="1"/>
  <c r="G49" i="26"/>
  <c r="BI49" i="26" s="1"/>
  <c r="D49" i="26"/>
  <c r="A49" i="26"/>
  <c r="BF48" i="26"/>
  <c r="BE48" i="26"/>
  <c r="AE48" i="26"/>
  <c r="AD48" i="26"/>
  <c r="AC48" i="26"/>
  <c r="AB48" i="26"/>
  <c r="AA48" i="26"/>
  <c r="Z48" i="26"/>
  <c r="Y48" i="26"/>
  <c r="X48" i="26"/>
  <c r="W48" i="26"/>
  <c r="V48" i="26"/>
  <c r="U48" i="26"/>
  <c r="T48" i="26"/>
  <c r="S48" i="26"/>
  <c r="R48" i="26"/>
  <c r="Q48" i="26"/>
  <c r="P48" i="26"/>
  <c r="O48" i="26"/>
  <c r="M48" i="26"/>
  <c r="N48" i="26" s="1"/>
  <c r="L48" i="26"/>
  <c r="K48" i="26"/>
  <c r="H48" i="26"/>
  <c r="BJ48" i="26" s="1"/>
  <c r="G48" i="26"/>
  <c r="D48" i="26"/>
  <c r="A48" i="26"/>
  <c r="BF47" i="26"/>
  <c r="BE47" i="26"/>
  <c r="AE47" i="26"/>
  <c r="AD47" i="26"/>
  <c r="AC47" i="26"/>
  <c r="AB47" i="26"/>
  <c r="AA47" i="26"/>
  <c r="Z47" i="26"/>
  <c r="Y47" i="26"/>
  <c r="X47" i="26"/>
  <c r="W47" i="26"/>
  <c r="V47" i="26"/>
  <c r="U47" i="26"/>
  <c r="T47" i="26"/>
  <c r="S47" i="26"/>
  <c r="R47" i="26"/>
  <c r="Q47" i="26"/>
  <c r="P47" i="26"/>
  <c r="O47" i="26"/>
  <c r="M47" i="26"/>
  <c r="N47" i="26" s="1"/>
  <c r="L47" i="26"/>
  <c r="K47" i="26"/>
  <c r="H47" i="26"/>
  <c r="BJ47" i="26" s="1"/>
  <c r="G47" i="26"/>
  <c r="BI47" i="26" s="1"/>
  <c r="D47" i="26"/>
  <c r="A47" i="26"/>
  <c r="BF46" i="26"/>
  <c r="BE46" i="26"/>
  <c r="AE46" i="26"/>
  <c r="AD46" i="26"/>
  <c r="AC46" i="26"/>
  <c r="AB46" i="26"/>
  <c r="AA46" i="26"/>
  <c r="Z46" i="26"/>
  <c r="Y46" i="26"/>
  <c r="X46" i="26"/>
  <c r="W46" i="26"/>
  <c r="V46" i="26"/>
  <c r="U46" i="26"/>
  <c r="T46" i="26"/>
  <c r="S46" i="26"/>
  <c r="R46" i="26"/>
  <c r="Q46" i="26"/>
  <c r="P46" i="26"/>
  <c r="O46" i="26"/>
  <c r="M46" i="26"/>
  <c r="N46" i="26" s="1"/>
  <c r="L46" i="26"/>
  <c r="K46" i="26"/>
  <c r="H46" i="26"/>
  <c r="BJ46" i="26" s="1"/>
  <c r="G46" i="26"/>
  <c r="BI46" i="26" s="1"/>
  <c r="D46" i="26"/>
  <c r="A46" i="26"/>
  <c r="BF45" i="26"/>
  <c r="BE45" i="26"/>
  <c r="AE45" i="26"/>
  <c r="AD45" i="26"/>
  <c r="AC45" i="26"/>
  <c r="AB45" i="26"/>
  <c r="AA45" i="26"/>
  <c r="Z45" i="26"/>
  <c r="Y45" i="26"/>
  <c r="X45" i="26"/>
  <c r="W45" i="26"/>
  <c r="V45" i="26"/>
  <c r="U45" i="26"/>
  <c r="T45" i="26"/>
  <c r="S45" i="26"/>
  <c r="R45" i="26"/>
  <c r="Q45" i="26"/>
  <c r="P45" i="26"/>
  <c r="O45" i="26"/>
  <c r="M45" i="26"/>
  <c r="N45" i="26" s="1"/>
  <c r="L45" i="26"/>
  <c r="K45" i="26"/>
  <c r="H45" i="26"/>
  <c r="BJ45" i="26" s="1"/>
  <c r="G45" i="26"/>
  <c r="D45" i="26"/>
  <c r="A45" i="26"/>
  <c r="BF44" i="26"/>
  <c r="BE44" i="26"/>
  <c r="AE44" i="26"/>
  <c r="AD44" i="26"/>
  <c r="AC44" i="26"/>
  <c r="AB44" i="26"/>
  <c r="AA44" i="26"/>
  <c r="Z44" i="26"/>
  <c r="Y44" i="26"/>
  <c r="X44" i="26"/>
  <c r="W44" i="26"/>
  <c r="V44" i="26"/>
  <c r="U44" i="26"/>
  <c r="T44" i="26"/>
  <c r="S44" i="26"/>
  <c r="R44" i="26"/>
  <c r="Q44" i="26"/>
  <c r="P44" i="26"/>
  <c r="O44" i="26"/>
  <c r="M44" i="26"/>
  <c r="N44" i="26" s="1"/>
  <c r="L44" i="26"/>
  <c r="K44" i="26"/>
  <c r="H44" i="26"/>
  <c r="BJ44" i="26" s="1"/>
  <c r="G44" i="26"/>
  <c r="D44" i="26"/>
  <c r="A44" i="26"/>
  <c r="BF43" i="26"/>
  <c r="BE43" i="26"/>
  <c r="AE43" i="26"/>
  <c r="AD43" i="26"/>
  <c r="AC43" i="26"/>
  <c r="AB43" i="26"/>
  <c r="AA43" i="26"/>
  <c r="Z43" i="26"/>
  <c r="Y43" i="26"/>
  <c r="X43" i="26"/>
  <c r="W43" i="26"/>
  <c r="V43" i="26"/>
  <c r="U43" i="26"/>
  <c r="T43" i="26"/>
  <c r="S43" i="26"/>
  <c r="R43" i="26"/>
  <c r="Q43" i="26"/>
  <c r="P43" i="26"/>
  <c r="O43" i="26"/>
  <c r="M43" i="26"/>
  <c r="N43" i="26" s="1"/>
  <c r="L43" i="26"/>
  <c r="K43" i="26"/>
  <c r="H43" i="26"/>
  <c r="BJ43" i="26" s="1"/>
  <c r="G43" i="26"/>
  <c r="D43" i="26"/>
  <c r="A43" i="26"/>
  <c r="BF42" i="26"/>
  <c r="BE42" i="26"/>
  <c r="AE42" i="26"/>
  <c r="AD42" i="26"/>
  <c r="AC42" i="26"/>
  <c r="AB42" i="26"/>
  <c r="AA42" i="26"/>
  <c r="Z42" i="26"/>
  <c r="Y42" i="26"/>
  <c r="X42" i="26"/>
  <c r="W42" i="26"/>
  <c r="V42" i="26"/>
  <c r="U42" i="26"/>
  <c r="T42" i="26"/>
  <c r="S42" i="26"/>
  <c r="R42" i="26"/>
  <c r="Q42" i="26"/>
  <c r="P42" i="26"/>
  <c r="O42" i="26"/>
  <c r="M42" i="26"/>
  <c r="N42" i="26" s="1"/>
  <c r="L42" i="26"/>
  <c r="K42" i="26"/>
  <c r="H42" i="26"/>
  <c r="BJ42" i="26" s="1"/>
  <c r="G42" i="26"/>
  <c r="C42" i="26" s="1"/>
  <c r="D42" i="26"/>
  <c r="A42" i="26"/>
  <c r="BF41" i="26"/>
  <c r="BE41" i="26"/>
  <c r="AE41" i="26"/>
  <c r="AD41" i="26"/>
  <c r="AC41" i="26"/>
  <c r="AB41" i="26"/>
  <c r="AA41" i="26"/>
  <c r="Z41" i="26"/>
  <c r="Y41" i="26"/>
  <c r="X41" i="26"/>
  <c r="W41" i="26"/>
  <c r="V41" i="26"/>
  <c r="U41" i="26"/>
  <c r="T41" i="26"/>
  <c r="S41" i="26"/>
  <c r="R41" i="26"/>
  <c r="Q41" i="26"/>
  <c r="P41" i="26"/>
  <c r="O41" i="26"/>
  <c r="M41" i="26"/>
  <c r="N41" i="26" s="1"/>
  <c r="L41" i="26"/>
  <c r="K41" i="26"/>
  <c r="H41" i="26"/>
  <c r="BJ41" i="26" s="1"/>
  <c r="G41" i="26"/>
  <c r="BI41" i="26" s="1"/>
  <c r="D41" i="26"/>
  <c r="A41" i="26"/>
  <c r="BF40" i="26"/>
  <c r="BE40" i="26"/>
  <c r="AE40" i="26"/>
  <c r="AD40" i="26"/>
  <c r="AC40" i="26"/>
  <c r="AB40" i="26"/>
  <c r="AA40" i="26"/>
  <c r="Z40" i="26"/>
  <c r="Y40" i="26"/>
  <c r="X40" i="26"/>
  <c r="W40" i="26"/>
  <c r="V40" i="26"/>
  <c r="U40" i="26"/>
  <c r="T40" i="26"/>
  <c r="S40" i="26"/>
  <c r="R40" i="26"/>
  <c r="Q40" i="26"/>
  <c r="P40" i="26"/>
  <c r="O40" i="26"/>
  <c r="M40" i="26"/>
  <c r="N40" i="26" s="1"/>
  <c r="L40" i="26"/>
  <c r="K40" i="26"/>
  <c r="H40" i="26"/>
  <c r="BJ40" i="26" s="1"/>
  <c r="G40" i="26"/>
  <c r="BI40" i="26" s="1"/>
  <c r="D40" i="26"/>
  <c r="A40" i="26"/>
  <c r="BF39" i="26"/>
  <c r="BE39" i="26"/>
  <c r="AE39" i="26"/>
  <c r="AD39" i="26"/>
  <c r="AC39" i="26"/>
  <c r="AB39" i="26"/>
  <c r="AA39" i="26"/>
  <c r="Z39" i="26"/>
  <c r="Y39" i="26"/>
  <c r="X39" i="26"/>
  <c r="W39" i="26"/>
  <c r="V39" i="26"/>
  <c r="U39" i="26"/>
  <c r="T39" i="26"/>
  <c r="S39" i="26"/>
  <c r="R39" i="26"/>
  <c r="Q39" i="26"/>
  <c r="P39" i="26"/>
  <c r="O39" i="26"/>
  <c r="M39" i="26"/>
  <c r="N39" i="26" s="1"/>
  <c r="L39" i="26"/>
  <c r="K39" i="26"/>
  <c r="H39" i="26"/>
  <c r="BJ39" i="26" s="1"/>
  <c r="G39" i="26"/>
  <c r="BI39" i="26" s="1"/>
  <c r="D39" i="26"/>
  <c r="A39" i="26"/>
  <c r="BF38" i="26"/>
  <c r="BE38" i="26"/>
  <c r="AE38" i="26"/>
  <c r="AD38" i="26"/>
  <c r="AC38" i="26"/>
  <c r="AB38" i="26"/>
  <c r="AA38" i="26"/>
  <c r="Z38" i="26"/>
  <c r="Y38" i="26"/>
  <c r="X38" i="26"/>
  <c r="W38" i="26"/>
  <c r="V38" i="26"/>
  <c r="U38" i="26"/>
  <c r="T38" i="26"/>
  <c r="S38" i="26"/>
  <c r="R38" i="26"/>
  <c r="Q38" i="26"/>
  <c r="P38" i="26"/>
  <c r="O38" i="26"/>
  <c r="M38" i="26"/>
  <c r="N38" i="26" s="1"/>
  <c r="L38" i="26"/>
  <c r="K38" i="26"/>
  <c r="H38" i="26"/>
  <c r="BJ38" i="26" s="1"/>
  <c r="D38" i="26"/>
  <c r="A38" i="26"/>
  <c r="BF37" i="26"/>
  <c r="BE37" i="26"/>
  <c r="AE37" i="26"/>
  <c r="AD37" i="26"/>
  <c r="AC37" i="26"/>
  <c r="AB37" i="26"/>
  <c r="AA37" i="26"/>
  <c r="Z37" i="26"/>
  <c r="Y37" i="26"/>
  <c r="X37" i="26"/>
  <c r="W37" i="26"/>
  <c r="V37" i="26"/>
  <c r="U37" i="26"/>
  <c r="T37" i="26"/>
  <c r="S37" i="26"/>
  <c r="R37" i="26"/>
  <c r="Q37" i="26"/>
  <c r="P37" i="26"/>
  <c r="O37" i="26"/>
  <c r="M37" i="26"/>
  <c r="N37" i="26" s="1"/>
  <c r="L37" i="26"/>
  <c r="K37" i="26"/>
  <c r="H37" i="26"/>
  <c r="BJ37" i="26" s="1"/>
  <c r="G37" i="26"/>
  <c r="BI37" i="26" s="1"/>
  <c r="D37" i="26"/>
  <c r="A37" i="26"/>
  <c r="BF36" i="26"/>
  <c r="BE36" i="26"/>
  <c r="AE36" i="26"/>
  <c r="AD36" i="26"/>
  <c r="AC36" i="26"/>
  <c r="AB36" i="26"/>
  <c r="AA36" i="26"/>
  <c r="Z36" i="26"/>
  <c r="Y36" i="26"/>
  <c r="X36" i="26"/>
  <c r="W36" i="26"/>
  <c r="V36" i="26"/>
  <c r="U36" i="26"/>
  <c r="T36" i="26"/>
  <c r="S36" i="26"/>
  <c r="R36" i="26"/>
  <c r="Q36" i="26"/>
  <c r="P36" i="26"/>
  <c r="O36" i="26"/>
  <c r="M36" i="26"/>
  <c r="N36" i="26" s="1"/>
  <c r="L36" i="26"/>
  <c r="K36" i="26"/>
  <c r="H36" i="26"/>
  <c r="BJ36" i="26" s="1"/>
  <c r="G36" i="26"/>
  <c r="BI36" i="26" s="1"/>
  <c r="D36" i="26"/>
  <c r="A36" i="26"/>
  <c r="BF35" i="26"/>
  <c r="BE35" i="26"/>
  <c r="AE35" i="26"/>
  <c r="AD35" i="26"/>
  <c r="AC35" i="26"/>
  <c r="AB35" i="26"/>
  <c r="AA35" i="26"/>
  <c r="Z35" i="26"/>
  <c r="Y35" i="26"/>
  <c r="X35" i="26"/>
  <c r="W35" i="26"/>
  <c r="V35" i="26"/>
  <c r="U35" i="26"/>
  <c r="T35" i="26"/>
  <c r="S35" i="26"/>
  <c r="R35" i="26"/>
  <c r="Q35" i="26"/>
  <c r="P35" i="26"/>
  <c r="O35" i="26"/>
  <c r="M35" i="26"/>
  <c r="N35" i="26" s="1"/>
  <c r="L35" i="26"/>
  <c r="K35" i="26"/>
  <c r="H35" i="26"/>
  <c r="BJ35" i="26" s="1"/>
  <c r="G35" i="26"/>
  <c r="D35" i="26"/>
  <c r="A35" i="26"/>
  <c r="BF34" i="26"/>
  <c r="BE34" i="26"/>
  <c r="AE34" i="26"/>
  <c r="AD34" i="26"/>
  <c r="AC34" i="26"/>
  <c r="AB34" i="26"/>
  <c r="AA34" i="26"/>
  <c r="Z34" i="26"/>
  <c r="Y34" i="26"/>
  <c r="X34" i="26"/>
  <c r="W34" i="26"/>
  <c r="V34" i="26"/>
  <c r="U34" i="26"/>
  <c r="T34" i="26"/>
  <c r="S34" i="26"/>
  <c r="R34" i="26"/>
  <c r="Q34" i="26"/>
  <c r="P34" i="26"/>
  <c r="O34" i="26"/>
  <c r="M34" i="26"/>
  <c r="N34" i="26" s="1"/>
  <c r="L34" i="26"/>
  <c r="K34" i="26"/>
  <c r="H34" i="26"/>
  <c r="BJ34" i="26" s="1"/>
  <c r="G34" i="26"/>
  <c r="BI34" i="26" s="1"/>
  <c r="D34" i="26"/>
  <c r="A34" i="26"/>
  <c r="BF33" i="26"/>
  <c r="BE33" i="26"/>
  <c r="AE33" i="26"/>
  <c r="AD33" i="26"/>
  <c r="AC33" i="26"/>
  <c r="AB33" i="26"/>
  <c r="AA33" i="26"/>
  <c r="Z33" i="26"/>
  <c r="Y33" i="26"/>
  <c r="X33" i="26"/>
  <c r="W33" i="26"/>
  <c r="V33" i="26"/>
  <c r="U33" i="26"/>
  <c r="T33" i="26"/>
  <c r="S33" i="26"/>
  <c r="R33" i="26"/>
  <c r="Q33" i="26"/>
  <c r="P33" i="26"/>
  <c r="O33" i="26"/>
  <c r="M33" i="26"/>
  <c r="N33" i="26" s="1"/>
  <c r="L33" i="26"/>
  <c r="K33" i="26"/>
  <c r="H33" i="26"/>
  <c r="BJ33" i="26" s="1"/>
  <c r="G33" i="26"/>
  <c r="BI33" i="26" s="1"/>
  <c r="D33" i="26"/>
  <c r="A33" i="26"/>
  <c r="BF32" i="26"/>
  <c r="BE32" i="26"/>
  <c r="AE32" i="26"/>
  <c r="AD32" i="26"/>
  <c r="AC32" i="26"/>
  <c r="AB32" i="26"/>
  <c r="AA32" i="26"/>
  <c r="Z32" i="26"/>
  <c r="Y32" i="26"/>
  <c r="X32" i="26"/>
  <c r="W32" i="26"/>
  <c r="V32" i="26"/>
  <c r="U32" i="26"/>
  <c r="T32" i="26"/>
  <c r="S32" i="26"/>
  <c r="R32" i="26"/>
  <c r="Q32" i="26"/>
  <c r="P32" i="26"/>
  <c r="O32" i="26"/>
  <c r="M32" i="26"/>
  <c r="N32" i="26" s="1"/>
  <c r="L32" i="26"/>
  <c r="K32" i="26"/>
  <c r="H32" i="26"/>
  <c r="BJ32" i="26" s="1"/>
  <c r="G32" i="26"/>
  <c r="BI32" i="26" s="1"/>
  <c r="D32" i="26"/>
  <c r="A32" i="26"/>
  <c r="BF31" i="26"/>
  <c r="BE31" i="26"/>
  <c r="AE31" i="26"/>
  <c r="AD31" i="26"/>
  <c r="AC31" i="26"/>
  <c r="AB31" i="26"/>
  <c r="AA31" i="26"/>
  <c r="Z31" i="26"/>
  <c r="Y31" i="26"/>
  <c r="X31" i="26"/>
  <c r="W31" i="26"/>
  <c r="V31" i="26"/>
  <c r="U31" i="26"/>
  <c r="T31" i="26"/>
  <c r="S31" i="26"/>
  <c r="R31" i="26"/>
  <c r="Q31" i="26"/>
  <c r="P31" i="26"/>
  <c r="O31" i="26"/>
  <c r="M31" i="26"/>
  <c r="N31" i="26" s="1"/>
  <c r="L31" i="26"/>
  <c r="K31" i="26"/>
  <c r="H31" i="26"/>
  <c r="BJ31" i="26" s="1"/>
  <c r="G31" i="26"/>
  <c r="D31" i="26"/>
  <c r="A31" i="26"/>
  <c r="BF30" i="26"/>
  <c r="BE30" i="26"/>
  <c r="AE30" i="26"/>
  <c r="AD30" i="26"/>
  <c r="AC30" i="26"/>
  <c r="AB30" i="26"/>
  <c r="AA30" i="26"/>
  <c r="Z30" i="26"/>
  <c r="Y30" i="26"/>
  <c r="X30" i="26"/>
  <c r="W30" i="26"/>
  <c r="V30" i="26"/>
  <c r="U30" i="26"/>
  <c r="T30" i="26"/>
  <c r="S30" i="26"/>
  <c r="R30" i="26"/>
  <c r="Q30" i="26"/>
  <c r="P30" i="26"/>
  <c r="O30" i="26"/>
  <c r="M30" i="26"/>
  <c r="N30" i="26" s="1"/>
  <c r="L30" i="26"/>
  <c r="K30" i="26"/>
  <c r="H30" i="26"/>
  <c r="BJ30" i="26" s="1"/>
  <c r="G30" i="26"/>
  <c r="BI30" i="26" s="1"/>
  <c r="D30" i="26"/>
  <c r="A30" i="26"/>
  <c r="BF29" i="26"/>
  <c r="BE29" i="26"/>
  <c r="AE29" i="26"/>
  <c r="AD29" i="26"/>
  <c r="AC29" i="26"/>
  <c r="AB29" i="26"/>
  <c r="AA29" i="26"/>
  <c r="Z29" i="26"/>
  <c r="Y29" i="26"/>
  <c r="X29" i="26"/>
  <c r="W29" i="26"/>
  <c r="V29" i="26"/>
  <c r="U29" i="26"/>
  <c r="T29" i="26"/>
  <c r="S29" i="26"/>
  <c r="R29" i="26"/>
  <c r="Q29" i="26"/>
  <c r="P29" i="26"/>
  <c r="O29" i="26"/>
  <c r="M29" i="26"/>
  <c r="N29" i="26" s="1"/>
  <c r="L29" i="26"/>
  <c r="K29" i="26"/>
  <c r="H29" i="26"/>
  <c r="BJ29" i="26" s="1"/>
  <c r="G29" i="26"/>
  <c r="BI29" i="26" s="1"/>
  <c r="D29" i="26"/>
  <c r="A29" i="26"/>
  <c r="BF28" i="26"/>
  <c r="BE28" i="26"/>
  <c r="AE28" i="26"/>
  <c r="AD28" i="26"/>
  <c r="AC28" i="26"/>
  <c r="AB28" i="26"/>
  <c r="AA28" i="26"/>
  <c r="Z28" i="26"/>
  <c r="Y28" i="26"/>
  <c r="X28" i="26"/>
  <c r="W28" i="26"/>
  <c r="V28" i="26"/>
  <c r="U28" i="26"/>
  <c r="T28" i="26"/>
  <c r="S28" i="26"/>
  <c r="R28" i="26"/>
  <c r="Q28" i="26"/>
  <c r="P28" i="26"/>
  <c r="O28" i="26"/>
  <c r="M28" i="26"/>
  <c r="N28" i="26" s="1"/>
  <c r="L28" i="26"/>
  <c r="K28" i="26"/>
  <c r="H28" i="26"/>
  <c r="BJ28" i="26" s="1"/>
  <c r="G28" i="26"/>
  <c r="BI28" i="26" s="1"/>
  <c r="D28" i="26"/>
  <c r="A28" i="26"/>
  <c r="BF27" i="26"/>
  <c r="BE27" i="26"/>
  <c r="AE27" i="26"/>
  <c r="AD27" i="26"/>
  <c r="AC27" i="26"/>
  <c r="AB27" i="26"/>
  <c r="AA27" i="26"/>
  <c r="Z27" i="26"/>
  <c r="Y27" i="26"/>
  <c r="X27" i="26"/>
  <c r="W27" i="26"/>
  <c r="V27" i="26"/>
  <c r="U27" i="26"/>
  <c r="T27" i="26"/>
  <c r="S27" i="26"/>
  <c r="R27" i="26"/>
  <c r="Q27" i="26"/>
  <c r="P27" i="26"/>
  <c r="O27" i="26"/>
  <c r="M27" i="26"/>
  <c r="N27" i="26" s="1"/>
  <c r="L27" i="26"/>
  <c r="K27" i="26"/>
  <c r="H27" i="26"/>
  <c r="BJ27" i="26" s="1"/>
  <c r="G27" i="26"/>
  <c r="BG27" i="26" s="1"/>
  <c r="BH27" i="26" s="1"/>
  <c r="D27" i="26"/>
  <c r="A27" i="26"/>
  <c r="BF26" i="26"/>
  <c r="BE26" i="26"/>
  <c r="AE26" i="26"/>
  <c r="AD26" i="26"/>
  <c r="AC26" i="26"/>
  <c r="AB26" i="26"/>
  <c r="AA26" i="26"/>
  <c r="Z26" i="26"/>
  <c r="Y26" i="26"/>
  <c r="X26" i="26"/>
  <c r="W26" i="26"/>
  <c r="V26" i="26"/>
  <c r="U26" i="26"/>
  <c r="T26" i="26"/>
  <c r="S26" i="26"/>
  <c r="R26" i="26"/>
  <c r="Q26" i="26"/>
  <c r="P26" i="26"/>
  <c r="O26" i="26"/>
  <c r="M26" i="26"/>
  <c r="N26" i="26" s="1"/>
  <c r="L26" i="26"/>
  <c r="K26" i="26"/>
  <c r="H26" i="26"/>
  <c r="BJ26" i="26" s="1"/>
  <c r="G26" i="26"/>
  <c r="C26" i="26" s="1"/>
  <c r="D26" i="26"/>
  <c r="A26" i="26"/>
  <c r="BF25" i="26"/>
  <c r="BE25" i="26"/>
  <c r="AE25" i="26"/>
  <c r="AD25" i="26"/>
  <c r="AC25" i="26"/>
  <c r="AB25" i="26"/>
  <c r="AA25" i="26"/>
  <c r="Z25" i="26"/>
  <c r="Y25" i="26"/>
  <c r="X25" i="26"/>
  <c r="W25" i="26"/>
  <c r="V25" i="26"/>
  <c r="U25" i="26"/>
  <c r="T25" i="26"/>
  <c r="S25" i="26"/>
  <c r="R25" i="26"/>
  <c r="Q25" i="26"/>
  <c r="P25" i="26"/>
  <c r="O25" i="26"/>
  <c r="M25" i="26"/>
  <c r="N25" i="26" s="1"/>
  <c r="L25" i="26"/>
  <c r="K25" i="26"/>
  <c r="H25" i="26"/>
  <c r="BJ25" i="26" s="1"/>
  <c r="G25" i="26"/>
  <c r="D25" i="26"/>
  <c r="A25" i="26"/>
  <c r="BF24" i="26"/>
  <c r="BE24" i="26"/>
  <c r="AE24" i="26"/>
  <c r="AD24" i="26"/>
  <c r="AC24" i="26"/>
  <c r="AB24" i="26"/>
  <c r="AA24" i="26"/>
  <c r="Z24" i="26"/>
  <c r="Y24" i="26"/>
  <c r="X24" i="26"/>
  <c r="W24" i="26"/>
  <c r="V24" i="26"/>
  <c r="U24" i="26"/>
  <c r="T24" i="26"/>
  <c r="S24" i="26"/>
  <c r="R24" i="26"/>
  <c r="Q24" i="26"/>
  <c r="P24" i="26"/>
  <c r="O24" i="26"/>
  <c r="M24" i="26"/>
  <c r="N24" i="26" s="1"/>
  <c r="L24" i="26"/>
  <c r="K24" i="26"/>
  <c r="H24" i="26"/>
  <c r="BJ24" i="26" s="1"/>
  <c r="G24" i="26"/>
  <c r="D24" i="26"/>
  <c r="A24" i="26"/>
  <c r="BF23" i="26"/>
  <c r="BE23" i="26"/>
  <c r="AE23" i="26"/>
  <c r="AD23" i="26"/>
  <c r="AC23" i="26"/>
  <c r="AB23" i="26"/>
  <c r="AA23" i="26"/>
  <c r="Z23" i="26"/>
  <c r="Y23" i="26"/>
  <c r="X23" i="26"/>
  <c r="W23" i="26"/>
  <c r="V23" i="26"/>
  <c r="U23" i="26"/>
  <c r="T23" i="26"/>
  <c r="S23" i="26"/>
  <c r="R23" i="26"/>
  <c r="Q23" i="26"/>
  <c r="P23" i="26"/>
  <c r="O23" i="26"/>
  <c r="M23" i="26"/>
  <c r="N23" i="26" s="1"/>
  <c r="L23" i="26"/>
  <c r="K23" i="26"/>
  <c r="H23" i="26"/>
  <c r="BJ23" i="26" s="1"/>
  <c r="G23" i="26"/>
  <c r="D23" i="26"/>
  <c r="A23" i="26"/>
  <c r="BF22" i="26"/>
  <c r="BE22" i="26"/>
  <c r="AE22" i="26"/>
  <c r="AD22" i="26"/>
  <c r="AC22" i="26"/>
  <c r="AB22" i="26"/>
  <c r="AA22" i="26"/>
  <c r="Z22" i="26"/>
  <c r="Y22" i="26"/>
  <c r="X22" i="26"/>
  <c r="W22" i="26"/>
  <c r="V22" i="26"/>
  <c r="U22" i="26"/>
  <c r="T22" i="26"/>
  <c r="S22" i="26"/>
  <c r="R22" i="26"/>
  <c r="Q22" i="26"/>
  <c r="P22" i="26"/>
  <c r="O22" i="26"/>
  <c r="M22" i="26"/>
  <c r="N22" i="26" s="1"/>
  <c r="L22" i="26"/>
  <c r="K22" i="26"/>
  <c r="H22" i="26"/>
  <c r="BJ22" i="26" s="1"/>
  <c r="G22" i="26"/>
  <c r="BI22" i="26" s="1"/>
  <c r="D22" i="26"/>
  <c r="A22" i="26"/>
  <c r="BF21" i="26"/>
  <c r="BE21" i="26"/>
  <c r="AE21" i="26"/>
  <c r="AD21" i="26"/>
  <c r="AC21" i="26"/>
  <c r="AB21" i="26"/>
  <c r="AA21" i="26"/>
  <c r="Z21" i="26"/>
  <c r="Y21" i="26"/>
  <c r="X21" i="26"/>
  <c r="W21" i="26"/>
  <c r="V21" i="26"/>
  <c r="U21" i="26"/>
  <c r="T21" i="26"/>
  <c r="S21" i="26"/>
  <c r="R21" i="26"/>
  <c r="Q21" i="26"/>
  <c r="P21" i="26"/>
  <c r="O21" i="26"/>
  <c r="M21" i="26"/>
  <c r="N21" i="26" s="1"/>
  <c r="L21" i="26"/>
  <c r="K21" i="26"/>
  <c r="H21" i="26"/>
  <c r="BJ21" i="26" s="1"/>
  <c r="G21" i="26"/>
  <c r="D21" i="26"/>
  <c r="A21" i="26"/>
  <c r="BF20" i="26"/>
  <c r="BE20" i="26"/>
  <c r="AE20" i="26"/>
  <c r="AD20" i="26"/>
  <c r="AC20" i="26"/>
  <c r="AB20" i="26"/>
  <c r="AA20" i="26"/>
  <c r="Z20" i="26"/>
  <c r="Y20" i="26"/>
  <c r="X20" i="26"/>
  <c r="W20" i="26"/>
  <c r="V20" i="26"/>
  <c r="U20" i="26"/>
  <c r="T20" i="26"/>
  <c r="S20" i="26"/>
  <c r="R20" i="26"/>
  <c r="Q20" i="26"/>
  <c r="P20" i="26"/>
  <c r="O20" i="26"/>
  <c r="M20" i="26"/>
  <c r="N20" i="26" s="1"/>
  <c r="L20" i="26"/>
  <c r="K20" i="26"/>
  <c r="H20" i="26"/>
  <c r="BJ20" i="26" s="1"/>
  <c r="G20" i="26"/>
  <c r="D20" i="26"/>
  <c r="A20" i="26"/>
  <c r="BF19" i="26"/>
  <c r="BE19" i="26"/>
  <c r="AE19" i="26"/>
  <c r="AD19" i="26"/>
  <c r="AC19" i="26"/>
  <c r="AB19" i="26"/>
  <c r="AA19" i="26"/>
  <c r="Z19" i="26"/>
  <c r="Y19" i="26"/>
  <c r="X19" i="26"/>
  <c r="W19" i="26"/>
  <c r="V19" i="26"/>
  <c r="U19" i="26"/>
  <c r="T19" i="26"/>
  <c r="S19" i="26"/>
  <c r="R19" i="26"/>
  <c r="Q19" i="26"/>
  <c r="P19" i="26"/>
  <c r="O19" i="26"/>
  <c r="M19" i="26"/>
  <c r="N19" i="26" s="1"/>
  <c r="L19" i="26"/>
  <c r="K19" i="26"/>
  <c r="H19" i="26"/>
  <c r="BJ19" i="26" s="1"/>
  <c r="G19" i="26"/>
  <c r="D19" i="26"/>
  <c r="A19" i="26"/>
  <c r="BF18" i="26"/>
  <c r="BE18" i="26"/>
  <c r="AE18" i="26"/>
  <c r="AD18" i="26"/>
  <c r="AC18" i="26"/>
  <c r="AB18" i="26"/>
  <c r="AA18" i="26"/>
  <c r="Z18" i="26"/>
  <c r="Y18" i="26"/>
  <c r="X18" i="26"/>
  <c r="W18" i="26"/>
  <c r="V18" i="26"/>
  <c r="U18" i="26"/>
  <c r="T18" i="26"/>
  <c r="S18" i="26"/>
  <c r="R18" i="26"/>
  <c r="Q18" i="26"/>
  <c r="P18" i="26"/>
  <c r="O18" i="26"/>
  <c r="M18" i="26"/>
  <c r="N18" i="26" s="1"/>
  <c r="L18" i="26"/>
  <c r="K18" i="26"/>
  <c r="H18" i="26"/>
  <c r="BJ18" i="26" s="1"/>
  <c r="G18" i="26"/>
  <c r="BI18" i="26" s="1"/>
  <c r="D18" i="26"/>
  <c r="A18" i="26"/>
  <c r="BF17" i="26"/>
  <c r="BE17" i="26"/>
  <c r="AE17" i="26"/>
  <c r="AD17" i="26"/>
  <c r="AC17" i="26"/>
  <c r="AB17" i="26"/>
  <c r="AA17" i="26"/>
  <c r="Z17" i="26"/>
  <c r="Y17" i="26"/>
  <c r="X17" i="26"/>
  <c r="W17" i="26"/>
  <c r="V17" i="26"/>
  <c r="U17" i="26"/>
  <c r="T17" i="26"/>
  <c r="S17" i="26"/>
  <c r="R17" i="26"/>
  <c r="Q17" i="26"/>
  <c r="P17" i="26"/>
  <c r="O17" i="26"/>
  <c r="M17" i="26"/>
  <c r="N17" i="26" s="1"/>
  <c r="L17" i="26"/>
  <c r="K17" i="26"/>
  <c r="H17" i="26"/>
  <c r="BJ17" i="26" s="1"/>
  <c r="G17" i="26"/>
  <c r="D17" i="26"/>
  <c r="A17" i="26"/>
  <c r="BF16" i="26"/>
  <c r="BE16" i="26"/>
  <c r="AE16" i="26"/>
  <c r="AD16" i="26"/>
  <c r="AC16" i="26"/>
  <c r="AB16" i="26"/>
  <c r="AA16" i="26"/>
  <c r="Z16" i="26"/>
  <c r="Y16" i="26"/>
  <c r="X16" i="26"/>
  <c r="W16" i="26"/>
  <c r="V16" i="26"/>
  <c r="U16" i="26"/>
  <c r="T16" i="26"/>
  <c r="S16" i="26"/>
  <c r="R16" i="26"/>
  <c r="Q16" i="26"/>
  <c r="P16" i="26"/>
  <c r="O16" i="26"/>
  <c r="M16" i="26"/>
  <c r="N16" i="26" s="1"/>
  <c r="L16" i="26"/>
  <c r="K16" i="26"/>
  <c r="H16" i="26"/>
  <c r="BJ16" i="26" s="1"/>
  <c r="G16" i="26"/>
  <c r="D16" i="26"/>
  <c r="A16" i="26"/>
  <c r="BF15" i="26"/>
  <c r="BE15" i="26"/>
  <c r="AE15" i="26"/>
  <c r="AD15" i="26"/>
  <c r="AC15" i="26"/>
  <c r="AB15" i="26"/>
  <c r="AA15" i="26"/>
  <c r="Z15" i="26"/>
  <c r="Y15" i="26"/>
  <c r="X15" i="26"/>
  <c r="W15" i="26"/>
  <c r="V15" i="26"/>
  <c r="U15" i="26"/>
  <c r="T15" i="26"/>
  <c r="S15" i="26"/>
  <c r="R15" i="26"/>
  <c r="Q15" i="26"/>
  <c r="P15" i="26"/>
  <c r="O15" i="26"/>
  <c r="M15" i="26"/>
  <c r="N15" i="26" s="1"/>
  <c r="L15" i="26"/>
  <c r="K15" i="26"/>
  <c r="H15" i="26"/>
  <c r="BJ15" i="26" s="1"/>
  <c r="G15" i="26"/>
  <c r="D15" i="26"/>
  <c r="A15" i="26"/>
  <c r="BF14" i="26"/>
  <c r="BE14" i="26"/>
  <c r="AE14" i="26"/>
  <c r="AD14" i="26"/>
  <c r="AC14" i="26"/>
  <c r="AB14" i="26"/>
  <c r="AA14" i="26"/>
  <c r="Z14" i="26"/>
  <c r="Y14" i="26"/>
  <c r="X14" i="26"/>
  <c r="W14" i="26"/>
  <c r="V14" i="26"/>
  <c r="U14" i="26"/>
  <c r="T14" i="26"/>
  <c r="S14" i="26"/>
  <c r="R14" i="26"/>
  <c r="Q14" i="26"/>
  <c r="P14" i="26"/>
  <c r="O14" i="26"/>
  <c r="M14" i="26"/>
  <c r="N14" i="26" s="1"/>
  <c r="L14" i="26"/>
  <c r="K14" i="26"/>
  <c r="H14" i="26"/>
  <c r="BJ14" i="26" s="1"/>
  <c r="G14" i="26"/>
  <c r="D14" i="26"/>
  <c r="A14" i="26"/>
  <c r="BF13" i="26"/>
  <c r="BE13" i="26"/>
  <c r="AE13" i="26"/>
  <c r="AD13" i="26"/>
  <c r="AC13" i="26"/>
  <c r="AB13" i="26"/>
  <c r="AA13" i="26"/>
  <c r="Z13" i="26"/>
  <c r="Y13" i="26"/>
  <c r="X13" i="26"/>
  <c r="W13" i="26"/>
  <c r="V13" i="26"/>
  <c r="U13" i="26"/>
  <c r="T13" i="26"/>
  <c r="S13" i="26"/>
  <c r="R13" i="26"/>
  <c r="Q13" i="26"/>
  <c r="P13" i="26"/>
  <c r="O13" i="26"/>
  <c r="M13" i="26"/>
  <c r="N13" i="26" s="1"/>
  <c r="L13" i="26"/>
  <c r="K13" i="26"/>
  <c r="H13" i="26"/>
  <c r="BJ13" i="26" s="1"/>
  <c r="G13" i="26"/>
  <c r="D13" i="26"/>
  <c r="A13" i="26"/>
  <c r="BF12" i="26"/>
  <c r="BE12" i="26"/>
  <c r="AE12" i="26"/>
  <c r="AD12" i="26"/>
  <c r="AC12" i="26"/>
  <c r="AB12" i="26"/>
  <c r="AA12" i="26"/>
  <c r="Z12" i="26"/>
  <c r="Y12" i="26"/>
  <c r="X12" i="26"/>
  <c r="W12" i="26"/>
  <c r="V12" i="26"/>
  <c r="U12" i="26"/>
  <c r="T12" i="26"/>
  <c r="S12" i="26"/>
  <c r="R12" i="26"/>
  <c r="Q12" i="26"/>
  <c r="P12" i="26"/>
  <c r="O12" i="26"/>
  <c r="M12" i="26"/>
  <c r="N12" i="26" s="1"/>
  <c r="L12" i="26"/>
  <c r="K12" i="26"/>
  <c r="H12" i="26"/>
  <c r="BJ12" i="26" s="1"/>
  <c r="G12" i="26"/>
  <c r="BB12" i="26" s="1"/>
  <c r="D12" i="26"/>
  <c r="A12" i="26"/>
  <c r="BF11" i="26"/>
  <c r="BE11" i="26"/>
  <c r="AE11" i="26"/>
  <c r="AD11" i="26"/>
  <c r="AC11" i="26"/>
  <c r="AB11" i="26"/>
  <c r="AA11" i="26"/>
  <c r="Z11" i="26"/>
  <c r="Y11" i="26"/>
  <c r="X11" i="26"/>
  <c r="W11" i="26"/>
  <c r="V11" i="26"/>
  <c r="U11" i="26"/>
  <c r="T11" i="26"/>
  <c r="S11" i="26"/>
  <c r="R11" i="26"/>
  <c r="Q11" i="26"/>
  <c r="P11" i="26"/>
  <c r="O11" i="26"/>
  <c r="M11" i="26"/>
  <c r="N11" i="26" s="1"/>
  <c r="L11" i="26"/>
  <c r="K11" i="26"/>
  <c r="H11" i="26"/>
  <c r="BJ11" i="26" s="1"/>
  <c r="G11" i="26"/>
  <c r="D11" i="26"/>
  <c r="A11" i="26"/>
  <c r="BF10" i="26"/>
  <c r="BE10" i="26"/>
  <c r="AE10" i="26"/>
  <c r="AD10" i="26"/>
  <c r="AC10" i="26"/>
  <c r="AB10" i="26"/>
  <c r="AA10" i="26"/>
  <c r="Z10" i="26"/>
  <c r="Y10" i="26"/>
  <c r="X10" i="26"/>
  <c r="W10" i="26"/>
  <c r="V10" i="26"/>
  <c r="U10" i="26"/>
  <c r="T10" i="26"/>
  <c r="S10" i="26"/>
  <c r="R10" i="26"/>
  <c r="Q10" i="26"/>
  <c r="P10" i="26"/>
  <c r="O10" i="26"/>
  <c r="M10" i="26"/>
  <c r="N10" i="26" s="1"/>
  <c r="L10" i="26"/>
  <c r="K10" i="26"/>
  <c r="H10" i="26"/>
  <c r="BJ10" i="26" s="1"/>
  <c r="G10" i="26"/>
  <c r="D10" i="26"/>
  <c r="A10" i="26"/>
  <c r="BF9" i="26"/>
  <c r="BE9" i="26"/>
  <c r="AE9" i="26"/>
  <c r="AD9" i="26"/>
  <c r="AC9" i="26"/>
  <c r="AB9" i="26"/>
  <c r="AA9" i="26"/>
  <c r="Z9" i="26"/>
  <c r="Y9" i="26"/>
  <c r="X9" i="26"/>
  <c r="W9" i="26"/>
  <c r="V9" i="26"/>
  <c r="U9" i="26"/>
  <c r="T9" i="26"/>
  <c r="S9" i="26"/>
  <c r="R9" i="26"/>
  <c r="Q9" i="26"/>
  <c r="P9" i="26"/>
  <c r="O9" i="26"/>
  <c r="M9" i="26"/>
  <c r="N9" i="26" s="1"/>
  <c r="L9" i="26"/>
  <c r="K9" i="26"/>
  <c r="H9" i="26"/>
  <c r="BJ9" i="26" s="1"/>
  <c r="G9" i="26"/>
  <c r="BB9" i="26" s="1"/>
  <c r="D9" i="26"/>
  <c r="A9" i="26"/>
  <c r="BF8" i="26"/>
  <c r="BE8" i="26"/>
  <c r="AE8" i="26"/>
  <c r="AD8" i="26"/>
  <c r="AC8" i="26"/>
  <c r="AB8" i="26"/>
  <c r="AA8" i="26"/>
  <c r="Z8" i="26"/>
  <c r="Y8" i="26"/>
  <c r="X8" i="26"/>
  <c r="W8" i="26"/>
  <c r="V8" i="26"/>
  <c r="U8" i="26"/>
  <c r="T8" i="26"/>
  <c r="S8" i="26"/>
  <c r="R8" i="26"/>
  <c r="Q8" i="26"/>
  <c r="P8" i="26"/>
  <c r="O8" i="26"/>
  <c r="M8" i="26"/>
  <c r="N8" i="26" s="1"/>
  <c r="L8" i="26"/>
  <c r="K8" i="26"/>
  <c r="H8" i="26"/>
  <c r="BJ8" i="26" s="1"/>
  <c r="G8" i="26"/>
  <c r="D8" i="26"/>
  <c r="A8" i="26"/>
  <c r="BF7" i="26"/>
  <c r="BE7" i="26"/>
  <c r="AE7" i="26"/>
  <c r="AD7" i="26"/>
  <c r="AC7" i="26"/>
  <c r="AB7" i="26"/>
  <c r="AA7" i="26"/>
  <c r="Z7" i="26"/>
  <c r="Y7" i="26"/>
  <c r="X7" i="26"/>
  <c r="W7" i="26"/>
  <c r="V7" i="26"/>
  <c r="U7" i="26"/>
  <c r="T7" i="26"/>
  <c r="S7" i="26"/>
  <c r="R7" i="26"/>
  <c r="Q7" i="26"/>
  <c r="P7" i="26"/>
  <c r="O7" i="26"/>
  <c r="M7" i="26"/>
  <c r="N7" i="26" s="1"/>
  <c r="L7" i="26"/>
  <c r="K7" i="26"/>
  <c r="H7" i="26"/>
  <c r="BJ7" i="26" s="1"/>
  <c r="G7" i="26"/>
  <c r="D7" i="26"/>
  <c r="A7" i="26"/>
  <c r="BF6" i="26"/>
  <c r="BE6" i="26"/>
  <c r="AE6" i="26"/>
  <c r="AD6" i="26"/>
  <c r="AC6" i="26"/>
  <c r="AB6" i="26"/>
  <c r="AA6" i="26"/>
  <c r="Z6" i="26"/>
  <c r="Y6" i="26"/>
  <c r="X6" i="26"/>
  <c r="W6" i="26"/>
  <c r="V6" i="26"/>
  <c r="U6" i="26"/>
  <c r="T6" i="26"/>
  <c r="S6" i="26"/>
  <c r="R6" i="26"/>
  <c r="Q6" i="26"/>
  <c r="P6" i="26"/>
  <c r="O6" i="26"/>
  <c r="M6" i="26"/>
  <c r="N6" i="26" s="1"/>
  <c r="L6" i="26"/>
  <c r="K6" i="26"/>
  <c r="H6" i="26"/>
  <c r="BJ6" i="26" s="1"/>
  <c r="G6" i="26"/>
  <c r="D6" i="26"/>
  <c r="A6" i="26"/>
  <c r="BF5" i="26"/>
  <c r="BE5" i="26"/>
  <c r="AE5" i="26"/>
  <c r="AD5" i="26"/>
  <c r="AC5" i="26"/>
  <c r="AB5" i="26"/>
  <c r="AA5" i="26"/>
  <c r="Z5" i="26"/>
  <c r="Y5" i="26"/>
  <c r="X5" i="26"/>
  <c r="W5" i="26"/>
  <c r="V5" i="26"/>
  <c r="U5" i="26"/>
  <c r="T5" i="26"/>
  <c r="S5" i="26"/>
  <c r="R5" i="26"/>
  <c r="Q5" i="26"/>
  <c r="P5" i="26"/>
  <c r="O5" i="26"/>
  <c r="M5" i="26"/>
  <c r="N5" i="26" s="1"/>
  <c r="L5" i="26"/>
  <c r="K5" i="26"/>
  <c r="H5" i="26"/>
  <c r="BJ5" i="26" s="1"/>
  <c r="G5" i="26"/>
  <c r="D5" i="26"/>
  <c r="A5" i="26"/>
  <c r="BF4" i="26"/>
  <c r="BE4" i="26"/>
  <c r="AE4" i="26"/>
  <c r="AD4" i="26"/>
  <c r="AC4" i="26"/>
  <c r="AB4" i="26"/>
  <c r="AA4" i="26"/>
  <c r="Z4" i="26"/>
  <c r="Y4" i="26"/>
  <c r="X4" i="26"/>
  <c r="W4" i="26"/>
  <c r="V4" i="26"/>
  <c r="U4" i="26"/>
  <c r="T4" i="26"/>
  <c r="S4" i="26"/>
  <c r="R4" i="26"/>
  <c r="Q4" i="26"/>
  <c r="P4" i="26"/>
  <c r="O4" i="26"/>
  <c r="M4" i="26"/>
  <c r="N4" i="26" s="1"/>
  <c r="L4" i="26"/>
  <c r="K4" i="26"/>
  <c r="H4" i="26"/>
  <c r="BJ4" i="26" s="1"/>
  <c r="G4" i="26"/>
  <c r="C4" i="26" s="1"/>
  <c r="D4" i="26"/>
  <c r="A4" i="26"/>
  <c r="BF3" i="26"/>
  <c r="BE3" i="26"/>
  <c r="AE3" i="26"/>
  <c r="AD3" i="26"/>
  <c r="AC3" i="26"/>
  <c r="AB3" i="26"/>
  <c r="AA3" i="26"/>
  <c r="Z3" i="26"/>
  <c r="Y3" i="26"/>
  <c r="X3" i="26"/>
  <c r="W3" i="26"/>
  <c r="V3" i="26"/>
  <c r="U3" i="26"/>
  <c r="T3" i="26"/>
  <c r="S3" i="26"/>
  <c r="R3" i="26"/>
  <c r="Q3" i="26"/>
  <c r="P3" i="26"/>
  <c r="O3" i="26"/>
  <c r="M3" i="26"/>
  <c r="N3" i="26" s="1"/>
  <c r="L3" i="26"/>
  <c r="K3" i="26"/>
  <c r="H3" i="26"/>
  <c r="BJ3" i="26" s="1"/>
  <c r="G3" i="26"/>
  <c r="D3" i="26"/>
  <c r="A3" i="26"/>
  <c r="L2" i="26"/>
  <c r="K2" i="26"/>
  <c r="C88" i="26" l="1"/>
  <c r="C67" i="26"/>
  <c r="C68" i="26"/>
  <c r="C40" i="26"/>
  <c r="C61" i="26"/>
  <c r="C37" i="26"/>
  <c r="C49" i="26"/>
  <c r="C50" i="26"/>
  <c r="C51" i="26"/>
  <c r="C27" i="26"/>
  <c r="C76" i="26"/>
  <c r="C77" i="26"/>
  <c r="C79" i="26"/>
  <c r="C81" i="26"/>
  <c r="C86" i="26"/>
  <c r="C101" i="26"/>
  <c r="C5" i="26"/>
  <c r="C13" i="26"/>
  <c r="C21" i="26"/>
  <c r="C28" i="26"/>
  <c r="C30" i="26"/>
  <c r="C32" i="26"/>
  <c r="C34" i="26"/>
  <c r="BG44" i="26"/>
  <c r="BH44" i="26" s="1"/>
  <c r="C47" i="26"/>
  <c r="C53" i="26"/>
  <c r="BB61" i="26"/>
  <c r="C62" i="26"/>
  <c r="C63" i="26"/>
  <c r="C91" i="26"/>
  <c r="C94" i="26"/>
  <c r="C15" i="26"/>
  <c r="C17" i="26"/>
  <c r="C19" i="26"/>
  <c r="C22" i="26"/>
  <c r="C43" i="26"/>
  <c r="C44" i="26"/>
  <c r="C57" i="26"/>
  <c r="C58" i="26"/>
  <c r="BD60" i="26"/>
  <c r="C14" i="26"/>
  <c r="AY17" i="26"/>
  <c r="C25" i="26"/>
  <c r="BC28" i="26"/>
  <c r="C29" i="26"/>
  <c r="C33" i="26"/>
  <c r="C35" i="26"/>
  <c r="C60" i="26"/>
  <c r="C75" i="26"/>
  <c r="C95" i="26"/>
  <c r="C12" i="26"/>
  <c r="AY25" i="26"/>
  <c r="C8" i="26"/>
  <c r="BB8" i="26"/>
  <c r="C9" i="26"/>
  <c r="BG16" i="26"/>
  <c r="BH16" i="26" s="1"/>
  <c r="C18" i="26"/>
  <c r="C20" i="26"/>
  <c r="C23" i="26"/>
  <c r="BI26" i="26"/>
  <c r="BD13" i="26"/>
  <c r="BD15" i="26"/>
  <c r="C16" i="26"/>
  <c r="BG31" i="26"/>
  <c r="BH31" i="26" s="1"/>
  <c r="AY18" i="26"/>
  <c r="BI20" i="26"/>
  <c r="AY20" i="26"/>
  <c r="BG24" i="26"/>
  <c r="BH24" i="26" s="1"/>
  <c r="BB22" i="26"/>
  <c r="C36" i="26"/>
  <c r="BC40" i="26"/>
  <c r="C41" i="26"/>
  <c r="BG43" i="26"/>
  <c r="BH43" i="26" s="1"/>
  <c r="C45" i="26"/>
  <c r="C46" i="26"/>
  <c r="BC47" i="26"/>
  <c r="C52" i="26"/>
  <c r="C56" i="26"/>
  <c r="C64" i="26"/>
  <c r="BD64" i="26"/>
  <c r="C65" i="26"/>
  <c r="BB65" i="26"/>
  <c r="C66" i="26"/>
  <c r="C71" i="26"/>
  <c r="C72" i="26"/>
  <c r="BB72" i="26"/>
  <c r="C73" i="26"/>
  <c r="BB73" i="26"/>
  <c r="C74" i="26"/>
  <c r="BD79" i="26"/>
  <c r="C80" i="26"/>
  <c r="BD81" i="26"/>
  <c r="C82" i="26"/>
  <c r="C83" i="26"/>
  <c r="BD83" i="26"/>
  <c r="C84" i="26"/>
  <c r="C85" i="26"/>
  <c r="C93" i="26"/>
  <c r="C97" i="26"/>
  <c r="C99" i="26"/>
  <c r="BC32" i="26"/>
  <c r="BC37" i="26"/>
  <c r="C39" i="26"/>
  <c r="BG52" i="26"/>
  <c r="BH52" i="26" s="1"/>
  <c r="C69" i="26"/>
  <c r="C70" i="26"/>
  <c r="BC36" i="26"/>
  <c r="BC53" i="26"/>
  <c r="BB57" i="26"/>
  <c r="BB87" i="26"/>
  <c r="BC49" i="26"/>
  <c r="C89" i="26"/>
  <c r="BD6" i="26"/>
  <c r="BI48" i="26"/>
  <c r="BC48" i="26"/>
  <c r="BG5" i="26"/>
  <c r="BH5" i="26" s="1"/>
  <c r="BI5" i="26"/>
  <c r="BD5" i="26"/>
  <c r="C6" i="26"/>
  <c r="C7" i="26"/>
  <c r="BD7" i="26"/>
  <c r="BG19" i="26"/>
  <c r="BH19" i="26" s="1"/>
  <c r="BI19" i="26"/>
  <c r="AY19" i="26"/>
  <c r="BI35" i="26"/>
  <c r="BC35" i="26"/>
  <c r="C48" i="26"/>
  <c r="BI54" i="26"/>
  <c r="BG55" i="26"/>
  <c r="BH55" i="26" s="1"/>
  <c r="BI55" i="26"/>
  <c r="BB55" i="26"/>
  <c r="BG3" i="26"/>
  <c r="BH3" i="26" s="1"/>
  <c r="BI3" i="26"/>
  <c r="BG11" i="26"/>
  <c r="BH11" i="26" s="1"/>
  <c r="BI11" i="26"/>
  <c r="BB11" i="26"/>
  <c r="BI24" i="26"/>
  <c r="AY24" i="26"/>
  <c r="BB24" i="26"/>
  <c r="BI31" i="26"/>
  <c r="BC31" i="26"/>
  <c r="BI38" i="26"/>
  <c r="BC38" i="26"/>
  <c r="BG48" i="26"/>
  <c r="BH48" i="26" s="1"/>
  <c r="C54" i="26"/>
  <c r="C55" i="26"/>
  <c r="BD55" i="26"/>
  <c r="BG6" i="26"/>
  <c r="BH6" i="26" s="1"/>
  <c r="BI6" i="26"/>
  <c r="BG7" i="26"/>
  <c r="BH7" i="26" s="1"/>
  <c r="BI7" i="26"/>
  <c r="BB7" i="26"/>
  <c r="BG10" i="26"/>
  <c r="BH10" i="26" s="1"/>
  <c r="BI10" i="26"/>
  <c r="BB10" i="26"/>
  <c r="BD10" i="26"/>
  <c r="BG4" i="26"/>
  <c r="BH4" i="26" s="1"/>
  <c r="BI4" i="26"/>
  <c r="C10" i="26"/>
  <c r="C11" i="26"/>
  <c r="BD11" i="26"/>
  <c r="C24" i="26"/>
  <c r="BI27" i="26"/>
  <c r="BC27" i="26"/>
  <c r="C31" i="26"/>
  <c r="BG35" i="26"/>
  <c r="BH35" i="26" s="1"/>
  <c r="C38" i="26"/>
  <c r="BI42" i="26"/>
  <c r="BG42" i="26"/>
  <c r="BH42" i="26" s="1"/>
  <c r="BG59" i="26"/>
  <c r="BH59" i="26" s="1"/>
  <c r="BI59" i="26"/>
  <c r="BD59" i="26"/>
  <c r="BG14" i="26"/>
  <c r="BH14" i="26" s="1"/>
  <c r="BI14" i="26"/>
  <c r="BB14" i="26"/>
  <c r="BD16" i="26"/>
  <c r="BI16" i="26"/>
  <c r="BB16" i="26"/>
  <c r="BG18" i="26"/>
  <c r="BH18" i="26" s="1"/>
  <c r="BG21" i="26"/>
  <c r="BH21" i="26" s="1"/>
  <c r="BI21" i="26"/>
  <c r="BG26" i="26"/>
  <c r="BH26" i="26" s="1"/>
  <c r="BG30" i="26"/>
  <c r="BH30" i="26" s="1"/>
  <c r="BG34" i="26"/>
  <c r="BH34" i="26" s="1"/>
  <c r="BC39" i="26"/>
  <c r="BG41" i="26"/>
  <c r="BH41" i="26" s="1"/>
  <c r="BI43" i="26"/>
  <c r="BG47" i="26"/>
  <c r="BH47" i="26" s="1"/>
  <c r="BI51" i="26"/>
  <c r="BG57" i="26"/>
  <c r="BH57" i="26" s="1"/>
  <c r="BI57" i="26"/>
  <c r="BD57" i="26"/>
  <c r="BG60" i="26"/>
  <c r="BH60" i="26" s="1"/>
  <c r="BI60" i="26"/>
  <c r="BB60" i="26"/>
  <c r="BG67" i="26"/>
  <c r="BH67" i="26" s="1"/>
  <c r="BI67" i="26"/>
  <c r="BB67" i="26"/>
  <c r="BD67" i="26"/>
  <c r="BG68" i="26"/>
  <c r="BH68" i="26" s="1"/>
  <c r="BI68" i="26"/>
  <c r="BD68" i="26"/>
  <c r="BG8" i="26"/>
  <c r="BH8" i="26" s="1"/>
  <c r="BI8" i="26"/>
  <c r="BD8" i="26"/>
  <c r="BG12" i="26"/>
  <c r="BH12" i="26" s="1"/>
  <c r="BI12" i="26"/>
  <c r="BD12" i="26"/>
  <c r="BD14" i="26"/>
  <c r="BB18" i="26"/>
  <c r="BG20" i="26"/>
  <c r="BH20" i="26" s="1"/>
  <c r="AY21" i="26"/>
  <c r="AY22" i="26"/>
  <c r="BG23" i="26"/>
  <c r="BH23" i="26" s="1"/>
  <c r="BI23" i="26"/>
  <c r="BC26" i="26"/>
  <c r="BG29" i="26"/>
  <c r="BH29" i="26" s="1"/>
  <c r="BC30" i="26"/>
  <c r="BG33" i="26"/>
  <c r="BH33" i="26" s="1"/>
  <c r="BC34" i="26"/>
  <c r="BI44" i="26"/>
  <c r="BG46" i="26"/>
  <c r="BH46" i="26" s="1"/>
  <c r="BG50" i="26"/>
  <c r="BH50" i="26" s="1"/>
  <c r="BI52" i="26"/>
  <c r="BG56" i="26"/>
  <c r="BH56" i="26" s="1"/>
  <c r="BI56" i="26"/>
  <c r="BB56" i="26"/>
  <c r="BG58" i="26"/>
  <c r="BH58" i="26" s="1"/>
  <c r="BI58" i="26"/>
  <c r="BB58" i="26"/>
  <c r="BG9" i="26"/>
  <c r="BH9" i="26" s="1"/>
  <c r="BI9" i="26"/>
  <c r="BD9" i="26"/>
  <c r="BG13" i="26"/>
  <c r="BH13" i="26" s="1"/>
  <c r="BI13" i="26"/>
  <c r="BB13" i="26"/>
  <c r="BG15" i="26"/>
  <c r="BH15" i="26" s="1"/>
  <c r="BI15" i="26"/>
  <c r="BB15" i="26"/>
  <c r="BG17" i="26"/>
  <c r="BH17" i="26" s="1"/>
  <c r="BI17" i="26"/>
  <c r="BB20" i="26"/>
  <c r="BG22" i="26"/>
  <c r="BH22" i="26" s="1"/>
  <c r="AY23" i="26"/>
  <c r="BG25" i="26"/>
  <c r="BH25" i="26" s="1"/>
  <c r="BI25" i="26"/>
  <c r="BG28" i="26"/>
  <c r="BH28" i="26" s="1"/>
  <c r="BC29" i="26"/>
  <c r="BG32" i="26"/>
  <c r="BH32" i="26" s="1"/>
  <c r="BC33" i="26"/>
  <c r="BC45" i="26"/>
  <c r="BI45" i="26"/>
  <c r="BC46" i="26"/>
  <c r="BG49" i="26"/>
  <c r="BH49" i="26" s="1"/>
  <c r="BC50" i="26"/>
  <c r="BG51" i="26"/>
  <c r="BH51" i="26" s="1"/>
  <c r="BI53" i="26"/>
  <c r="BD56" i="26"/>
  <c r="BD58" i="26"/>
  <c r="BB59" i="26"/>
  <c r="BG63" i="26"/>
  <c r="BH63" i="26" s="1"/>
  <c r="BI63" i="26"/>
  <c r="BB63" i="26"/>
  <c r="BD63" i="26"/>
  <c r="BG64" i="26"/>
  <c r="BH64" i="26" s="1"/>
  <c r="BI64" i="26"/>
  <c r="BB64" i="26"/>
  <c r="BG72" i="26"/>
  <c r="BH72" i="26" s="1"/>
  <c r="BI72" i="26"/>
  <c r="BD72" i="26"/>
  <c r="BG78" i="26"/>
  <c r="BH78" i="26" s="1"/>
  <c r="BI78" i="26"/>
  <c r="BD78" i="26"/>
  <c r="BD90" i="26"/>
  <c r="BI90" i="26"/>
  <c r="BD98" i="26"/>
  <c r="BI98" i="26"/>
  <c r="BG61" i="26"/>
  <c r="BH61" i="26" s="1"/>
  <c r="BI61" i="26"/>
  <c r="BD61" i="26"/>
  <c r="BG65" i="26"/>
  <c r="BH65" i="26" s="1"/>
  <c r="BI65" i="26"/>
  <c r="BD65" i="26"/>
  <c r="BG69" i="26"/>
  <c r="BH69" i="26" s="1"/>
  <c r="BI69" i="26"/>
  <c r="BD69" i="26"/>
  <c r="BG73" i="26"/>
  <c r="BH73" i="26" s="1"/>
  <c r="BI73" i="26"/>
  <c r="BD73" i="26"/>
  <c r="C90" i="26"/>
  <c r="C98" i="26"/>
  <c r="BG62" i="26"/>
  <c r="BH62" i="26" s="1"/>
  <c r="BI62" i="26"/>
  <c r="BD62" i="26"/>
  <c r="BG66" i="26"/>
  <c r="BH66" i="26" s="1"/>
  <c r="BI66" i="26"/>
  <c r="BD66" i="26"/>
  <c r="BG70" i="26"/>
  <c r="BH70" i="26" s="1"/>
  <c r="BI70" i="26"/>
  <c r="BD70" i="26"/>
  <c r="BG74" i="26"/>
  <c r="BH74" i="26" s="1"/>
  <c r="BI74" i="26"/>
  <c r="BD74" i="26"/>
  <c r="BB74" i="26"/>
  <c r="BG75" i="26"/>
  <c r="BH75" i="26" s="1"/>
  <c r="BI75" i="26"/>
  <c r="BB75" i="26"/>
  <c r="BD75" i="26"/>
  <c r="BG76" i="26"/>
  <c r="BH76" i="26" s="1"/>
  <c r="BI76" i="26"/>
  <c r="BD76" i="26"/>
  <c r="BB78" i="26"/>
  <c r="BD86" i="26"/>
  <c r="BI86" i="26"/>
  <c r="BB86" i="26"/>
  <c r="BD94" i="26"/>
  <c r="BI94" i="26"/>
  <c r="BG71" i="26"/>
  <c r="BH71" i="26" s="1"/>
  <c r="BI71" i="26"/>
  <c r="BD71" i="26"/>
  <c r="BI77" i="26"/>
  <c r="BB77" i="26"/>
  <c r="BG81" i="26"/>
  <c r="BH81" i="26" s="1"/>
  <c r="BI81" i="26"/>
  <c r="BB81" i="26"/>
  <c r="BI89" i="26"/>
  <c r="BB89" i="26"/>
  <c r="BG82" i="26"/>
  <c r="BH82" i="26" s="1"/>
  <c r="BI82" i="26"/>
  <c r="BB82" i="26"/>
  <c r="BG84" i="26"/>
  <c r="BH84" i="26" s="1"/>
  <c r="BI84" i="26"/>
  <c r="BB84" i="26"/>
  <c r="BD87" i="26"/>
  <c r="BI87" i="26"/>
  <c r="BI88" i="26"/>
  <c r="BD93" i="26"/>
  <c r="BI93" i="26"/>
  <c r="BD97" i="26"/>
  <c r="BI97" i="26"/>
  <c r="BD101" i="26"/>
  <c r="BI101" i="26"/>
  <c r="BG80" i="26"/>
  <c r="BH80" i="26" s="1"/>
  <c r="BI80" i="26"/>
  <c r="BD80" i="26"/>
  <c r="BD82" i="26"/>
  <c r="BD84" i="26"/>
  <c r="BD92" i="26"/>
  <c r="BI92" i="26"/>
  <c r="BD96" i="26"/>
  <c r="BI96" i="26"/>
  <c r="BD100" i="26"/>
  <c r="BI100" i="26"/>
  <c r="BG79" i="26"/>
  <c r="BH79" i="26" s="1"/>
  <c r="BI79" i="26"/>
  <c r="BB79" i="26"/>
  <c r="BG83" i="26"/>
  <c r="BH83" i="26" s="1"/>
  <c r="BI83" i="26"/>
  <c r="BB83" i="26"/>
  <c r="BD85" i="26"/>
  <c r="BI85" i="26"/>
  <c r="BB85" i="26"/>
  <c r="BB88" i="26"/>
  <c r="BD91" i="26"/>
  <c r="BI91" i="26"/>
  <c r="BD95" i="26"/>
  <c r="BI95" i="26"/>
  <c r="BD99" i="26"/>
  <c r="BI99" i="26"/>
  <c r="BD4" i="26"/>
  <c r="C3" i="26"/>
  <c r="BD3" i="26"/>
  <c r="AY3" i="26"/>
  <c r="BC3" i="26"/>
  <c r="AY4" i="26"/>
  <c r="BC4" i="26"/>
  <c r="AY5" i="26"/>
  <c r="BC5" i="26"/>
  <c r="AY6" i="26"/>
  <c r="BC6" i="26"/>
  <c r="AY7" i="26"/>
  <c r="BC7" i="26"/>
  <c r="AY8" i="26"/>
  <c r="BC8" i="26"/>
  <c r="AY9" i="26"/>
  <c r="BC9" i="26"/>
  <c r="AY10" i="26"/>
  <c r="BC10" i="26"/>
  <c r="AY11" i="26"/>
  <c r="BC11" i="26"/>
  <c r="AY12" i="26"/>
  <c r="BC12" i="26"/>
  <c r="AY13" i="26"/>
  <c r="BC13" i="26"/>
  <c r="AY14" i="26"/>
  <c r="BC14" i="26"/>
  <c r="AY15" i="26"/>
  <c r="BC15" i="26"/>
  <c r="AY16" i="26"/>
  <c r="BC16" i="26"/>
  <c r="BD18" i="26"/>
  <c r="BC18" i="26"/>
  <c r="BD20" i="26"/>
  <c r="BC20" i="26"/>
  <c r="BD22" i="26"/>
  <c r="BC22" i="26"/>
  <c r="BD24" i="26"/>
  <c r="BC24" i="26"/>
  <c r="BB26" i="26"/>
  <c r="BD26" i="26"/>
  <c r="AY26" i="26"/>
  <c r="BB27" i="26"/>
  <c r="BD27" i="26"/>
  <c r="AY27" i="26"/>
  <c r="BB28" i="26"/>
  <c r="BD28" i="26"/>
  <c r="AY28" i="26"/>
  <c r="BB29" i="26"/>
  <c r="BD29" i="26"/>
  <c r="AY29" i="26"/>
  <c r="BB30" i="26"/>
  <c r="BD30" i="26"/>
  <c r="AY30" i="26"/>
  <c r="BB31" i="26"/>
  <c r="BD31" i="26"/>
  <c r="AY31" i="26"/>
  <c r="BB32" i="26"/>
  <c r="BD32" i="26"/>
  <c r="AY32" i="26"/>
  <c r="BB33" i="26"/>
  <c r="BD33" i="26"/>
  <c r="AY33" i="26"/>
  <c r="BB34" i="26"/>
  <c r="BD34" i="26"/>
  <c r="AY34" i="26"/>
  <c r="BB35" i="26"/>
  <c r="BD35" i="26"/>
  <c r="AY35" i="26"/>
  <c r="BB36" i="26"/>
  <c r="BD36" i="26"/>
  <c r="AY36" i="26"/>
  <c r="BB37" i="26"/>
  <c r="BD37" i="26"/>
  <c r="AY37" i="26"/>
  <c r="BB38" i="26"/>
  <c r="BD38" i="26"/>
  <c r="AY38" i="26"/>
  <c r="BB39" i="26"/>
  <c r="BD39" i="26"/>
  <c r="AY39" i="26"/>
  <c r="BB40" i="26"/>
  <c r="BD40" i="26"/>
  <c r="AY40" i="26"/>
  <c r="BB41" i="26"/>
  <c r="BD41" i="26"/>
  <c r="AY41" i="26"/>
  <c r="BC41" i="26"/>
  <c r="BC42" i="26"/>
  <c r="BC43" i="26"/>
  <c r="BC44" i="26"/>
  <c r="BG45" i="26"/>
  <c r="BH45" i="26" s="1"/>
  <c r="BB17" i="26"/>
  <c r="BB19" i="26"/>
  <c r="BB21" i="26"/>
  <c r="BB23" i="26"/>
  <c r="BB25" i="26"/>
  <c r="BG36" i="26"/>
  <c r="BH36" i="26" s="1"/>
  <c r="BG37" i="26"/>
  <c r="BH37" i="26" s="1"/>
  <c r="BG38" i="26"/>
  <c r="BH38" i="26" s="1"/>
  <c r="BG39" i="26"/>
  <c r="BH39" i="26" s="1"/>
  <c r="BG40" i="26"/>
  <c r="BH40" i="26" s="1"/>
  <c r="BD17" i="26"/>
  <c r="BC17" i="26"/>
  <c r="BD19" i="26"/>
  <c r="BC19" i="26"/>
  <c r="BD21" i="26"/>
  <c r="BC21" i="26"/>
  <c r="BD23" i="26"/>
  <c r="BC23" i="26"/>
  <c r="BD25" i="26"/>
  <c r="BC25" i="26"/>
  <c r="BB42" i="26"/>
  <c r="BD42" i="26"/>
  <c r="AY42" i="26"/>
  <c r="BB43" i="26"/>
  <c r="BD43" i="26"/>
  <c r="AY43" i="26"/>
  <c r="BB44" i="26"/>
  <c r="BD44" i="26"/>
  <c r="AY44" i="26"/>
  <c r="BB45" i="26"/>
  <c r="BD45" i="26"/>
  <c r="AY45" i="26"/>
  <c r="BB46" i="26"/>
  <c r="BD46" i="26"/>
  <c r="AY46" i="26"/>
  <c r="BB47" i="26"/>
  <c r="BD47" i="26"/>
  <c r="AY47" i="26"/>
  <c r="BB48" i="26"/>
  <c r="BD48" i="26"/>
  <c r="AY48" i="26"/>
  <c r="BB49" i="26"/>
  <c r="BD49" i="26"/>
  <c r="AY49" i="26"/>
  <c r="BB50" i="26"/>
  <c r="BD50" i="26"/>
  <c r="AY50" i="26"/>
  <c r="BB51" i="26"/>
  <c r="BD51" i="26"/>
  <c r="AY51" i="26"/>
  <c r="BB52" i="26"/>
  <c r="BD52" i="26"/>
  <c r="AY52" i="26"/>
  <c r="BB53" i="26"/>
  <c r="BD53" i="26"/>
  <c r="AY53" i="26"/>
  <c r="BG54" i="26"/>
  <c r="BH54" i="26" s="1"/>
  <c r="BC54" i="26"/>
  <c r="AY54" i="26"/>
  <c r="BB54" i="26"/>
  <c r="BD54" i="26"/>
  <c r="AY55" i="26"/>
  <c r="BC55" i="26"/>
  <c r="AY56" i="26"/>
  <c r="BC56" i="26"/>
  <c r="AY57" i="26"/>
  <c r="BC57" i="26"/>
  <c r="AY58" i="26"/>
  <c r="BC58" i="26"/>
  <c r="AY59" i="26"/>
  <c r="BC59" i="26"/>
  <c r="AY60" i="26"/>
  <c r="BC60" i="26"/>
  <c r="AY61" i="26"/>
  <c r="BC61" i="26"/>
  <c r="AY62" i="26"/>
  <c r="BC62" i="26"/>
  <c r="AY63" i="26"/>
  <c r="BC63" i="26"/>
  <c r="AY64" i="26"/>
  <c r="BC64" i="26"/>
  <c r="AY65" i="26"/>
  <c r="BC65" i="26"/>
  <c r="AY66" i="26"/>
  <c r="BC66" i="26"/>
  <c r="AY67" i="26"/>
  <c r="BC67" i="26"/>
  <c r="AY68" i="26"/>
  <c r="BC68" i="26"/>
  <c r="AY69" i="26"/>
  <c r="BC69" i="26"/>
  <c r="AY70" i="26"/>
  <c r="BC70" i="26"/>
  <c r="AY71" i="26"/>
  <c r="BC71" i="26"/>
  <c r="AY72" i="26"/>
  <c r="BC72" i="26"/>
  <c r="AY73" i="26"/>
  <c r="BC73" i="26"/>
  <c r="AY74" i="26"/>
  <c r="BC74" i="26"/>
  <c r="AY75" i="26"/>
  <c r="BC75" i="26"/>
  <c r="AY76" i="26"/>
  <c r="BC76" i="26"/>
  <c r="BG77" i="26"/>
  <c r="BH77" i="26" s="1"/>
  <c r="BC77" i="26"/>
  <c r="AY77" i="26"/>
  <c r="BD77" i="26"/>
  <c r="AY78" i="26"/>
  <c r="BC78" i="26"/>
  <c r="AY79" i="26"/>
  <c r="BC79" i="26"/>
  <c r="AY80" i="26"/>
  <c r="BC80" i="26"/>
  <c r="AY81" i="26"/>
  <c r="BC81" i="26"/>
  <c r="AY82" i="26"/>
  <c r="BC82" i="26"/>
  <c r="AY83" i="26"/>
  <c r="BC83" i="26"/>
  <c r="AY84" i="26"/>
  <c r="BC84" i="26"/>
  <c r="AY85" i="26"/>
  <c r="BC85" i="26"/>
  <c r="BG85" i="26"/>
  <c r="BH85" i="26" s="1"/>
  <c r="AY86" i="26"/>
  <c r="BC86" i="26"/>
  <c r="BG86" i="26"/>
  <c r="BH86" i="26" s="1"/>
  <c r="AY87" i="26"/>
  <c r="BC87" i="26"/>
  <c r="BG87" i="26"/>
  <c r="BH87" i="26" s="1"/>
  <c r="AY88" i="26"/>
  <c r="BC88" i="26"/>
  <c r="BG88" i="26"/>
  <c r="BH88" i="26" s="1"/>
  <c r="BD89" i="26"/>
  <c r="BG89" i="26"/>
  <c r="BH89" i="26" s="1"/>
  <c r="AY89" i="26"/>
  <c r="BC89" i="26"/>
  <c r="BD88" i="26"/>
  <c r="BB90" i="26"/>
  <c r="BB91" i="26"/>
  <c r="BB92" i="26"/>
  <c r="BB93" i="26"/>
  <c r="BB94" i="26"/>
  <c r="BB95" i="26"/>
  <c r="BB96" i="26"/>
  <c r="BB97" i="26"/>
  <c r="BB98" i="26"/>
  <c r="BB99" i="26"/>
  <c r="BB100" i="26"/>
  <c r="BB101" i="26"/>
  <c r="AY90" i="26"/>
  <c r="BC90" i="26"/>
  <c r="BG90" i="26"/>
  <c r="BH90" i="26" s="1"/>
  <c r="AY91" i="26"/>
  <c r="BC91" i="26"/>
  <c r="BG91" i="26"/>
  <c r="BH91" i="26" s="1"/>
  <c r="AY92" i="26"/>
  <c r="BC92" i="26"/>
  <c r="BG92" i="26"/>
  <c r="BH92" i="26" s="1"/>
  <c r="AY93" i="26"/>
  <c r="BC93" i="26"/>
  <c r="BG93" i="26"/>
  <c r="BH93" i="26" s="1"/>
  <c r="AY94" i="26"/>
  <c r="BC94" i="26"/>
  <c r="BG94" i="26"/>
  <c r="BH94" i="26" s="1"/>
  <c r="AY95" i="26"/>
  <c r="BC95" i="26"/>
  <c r="BG95" i="26"/>
  <c r="BH95" i="26" s="1"/>
  <c r="AY96" i="26"/>
  <c r="BC96" i="26"/>
  <c r="BG96" i="26"/>
  <c r="BH96" i="26" s="1"/>
  <c r="AY97" i="26"/>
  <c r="BC97" i="26"/>
  <c r="BG97" i="26"/>
  <c r="BH97" i="26" s="1"/>
  <c r="AY98" i="26"/>
  <c r="BC98" i="26"/>
  <c r="BG98" i="26"/>
  <c r="BH98" i="26" s="1"/>
  <c r="AY99" i="26"/>
  <c r="BC99" i="26"/>
  <c r="BG99" i="26"/>
  <c r="BH99" i="26" s="1"/>
  <c r="AY100" i="26"/>
  <c r="BC100" i="26"/>
  <c r="BG100" i="26"/>
  <c r="BH100" i="26" s="1"/>
  <c r="AY101" i="26"/>
  <c r="BC101" i="26"/>
  <c r="BG101" i="26"/>
  <c r="BH101" i="26" s="1"/>
  <c r="BJ2" i="26" l="1"/>
  <c r="BG2" i="26" l="1"/>
  <c r="AO107" i="25"/>
  <c r="AO106" i="25"/>
  <c r="AO105" i="25"/>
  <c r="AO104" i="25"/>
  <c r="AO103" i="25"/>
  <c r="AO102" i="25"/>
  <c r="AO101" i="25"/>
  <c r="AO100" i="25"/>
  <c r="AO99" i="25"/>
  <c r="AO98" i="25"/>
  <c r="AO97" i="25"/>
  <c r="AO96" i="25"/>
  <c r="AO95" i="25"/>
  <c r="AO94" i="25"/>
  <c r="AO93" i="25"/>
  <c r="AO92" i="25"/>
  <c r="AO91" i="25"/>
  <c r="AO90" i="25"/>
  <c r="AO89" i="25"/>
  <c r="AO88" i="25"/>
  <c r="AO87" i="25"/>
  <c r="AO86" i="25"/>
  <c r="AO85" i="25"/>
  <c r="AO84" i="25"/>
  <c r="AO83" i="25"/>
  <c r="AO82" i="25"/>
  <c r="AO81" i="25"/>
  <c r="AO80" i="25"/>
  <c r="AO79" i="25"/>
  <c r="AO78" i="25"/>
  <c r="AO77" i="25"/>
  <c r="AO76" i="25"/>
  <c r="AO75" i="25"/>
  <c r="AO74" i="25"/>
  <c r="AO73" i="25"/>
  <c r="AO72" i="25"/>
  <c r="AO71" i="25"/>
  <c r="AO70" i="25"/>
  <c r="AO69" i="25"/>
  <c r="AO68" i="25"/>
  <c r="AO67" i="25"/>
  <c r="AO66" i="25"/>
  <c r="AO65" i="25"/>
  <c r="AO64" i="25"/>
  <c r="AO63" i="25"/>
  <c r="AO62" i="25"/>
  <c r="AO61" i="25"/>
  <c r="AO60" i="25"/>
  <c r="AO59" i="25"/>
  <c r="AO58" i="25"/>
  <c r="AO57" i="25"/>
  <c r="AO56" i="25"/>
  <c r="AO55" i="25"/>
  <c r="AO54" i="25"/>
  <c r="AO53" i="25"/>
  <c r="AO52" i="25"/>
  <c r="AO51" i="25"/>
  <c r="AO50" i="25"/>
  <c r="AO49" i="25"/>
  <c r="AO48" i="25"/>
  <c r="AO47" i="25"/>
  <c r="AO46" i="25"/>
  <c r="AO45" i="25"/>
  <c r="AO44" i="25"/>
  <c r="AO43" i="25"/>
  <c r="AO42" i="25"/>
  <c r="AO41" i="25"/>
  <c r="AO40" i="25"/>
  <c r="AO39" i="25"/>
  <c r="AO38" i="25"/>
  <c r="AO37" i="25"/>
  <c r="AO36" i="25"/>
  <c r="AO35" i="25"/>
  <c r="AO34" i="25"/>
  <c r="AO33" i="25"/>
  <c r="AO32" i="25"/>
  <c r="AO31" i="25"/>
  <c r="AO30" i="25"/>
  <c r="AO29" i="25"/>
  <c r="AO28" i="25"/>
  <c r="AO27" i="25"/>
  <c r="AO26" i="25"/>
  <c r="AO25" i="25"/>
  <c r="AO24" i="25"/>
  <c r="AO23" i="25"/>
  <c r="AO22" i="25"/>
  <c r="AO21" i="25"/>
  <c r="AO20" i="25"/>
  <c r="AO19" i="25"/>
  <c r="AO18" i="25"/>
  <c r="AO17" i="25"/>
  <c r="AO16" i="25"/>
  <c r="AO15" i="25"/>
  <c r="AO14" i="25"/>
  <c r="AO13" i="25"/>
  <c r="AO12" i="25"/>
  <c r="AO11" i="25"/>
  <c r="AO10" i="25"/>
  <c r="AO9" i="25"/>
  <c r="AO8" i="25"/>
  <c r="AN8" i="25"/>
  <c r="AN107" i="25" l="1"/>
  <c r="AN106" i="25"/>
  <c r="AN105" i="25"/>
  <c r="AN104" i="25"/>
  <c r="AN103" i="25"/>
  <c r="AN102" i="25"/>
  <c r="AN101" i="25"/>
  <c r="AN100" i="25"/>
  <c r="AN99" i="25"/>
  <c r="AN98" i="25"/>
  <c r="AN97" i="25"/>
  <c r="AN96" i="25"/>
  <c r="AN95" i="25"/>
  <c r="AN94" i="25"/>
  <c r="AN93" i="25"/>
  <c r="AN92" i="25"/>
  <c r="AN91" i="25"/>
  <c r="AN90" i="25"/>
  <c r="AN89" i="25"/>
  <c r="AN88" i="25"/>
  <c r="AN87" i="25"/>
  <c r="AN86" i="25"/>
  <c r="AN85" i="25"/>
  <c r="AN84" i="25"/>
  <c r="AN83" i="25"/>
  <c r="AN82" i="25"/>
  <c r="AN81" i="25"/>
  <c r="AN80" i="25"/>
  <c r="AN79" i="25"/>
  <c r="AN78" i="25"/>
  <c r="AN77" i="25"/>
  <c r="AN76" i="25"/>
  <c r="AN75" i="25"/>
  <c r="AN74" i="25"/>
  <c r="AN73" i="25"/>
  <c r="AN72" i="25"/>
  <c r="AN71" i="25"/>
  <c r="AN70" i="25"/>
  <c r="AN69" i="25"/>
  <c r="AN68" i="25"/>
  <c r="AN67" i="25"/>
  <c r="AN66" i="25"/>
  <c r="AN65" i="25"/>
  <c r="AN64" i="25"/>
  <c r="AN63" i="25"/>
  <c r="AN62" i="25"/>
  <c r="AN61" i="25"/>
  <c r="AN60" i="25"/>
  <c r="AN59" i="25"/>
  <c r="AN58" i="25"/>
  <c r="AN57" i="25"/>
  <c r="AN56" i="25"/>
  <c r="AN55" i="25"/>
  <c r="AN54" i="25"/>
  <c r="AN53" i="25"/>
  <c r="AN52" i="25"/>
  <c r="AN51" i="25"/>
  <c r="AN50" i="25"/>
  <c r="AN49" i="25"/>
  <c r="AN48" i="25"/>
  <c r="AN47" i="25"/>
  <c r="AN46" i="25"/>
  <c r="AN45" i="25"/>
  <c r="AN44" i="25"/>
  <c r="AN43" i="25"/>
  <c r="AN42" i="25"/>
  <c r="AN41" i="25"/>
  <c r="AN40" i="25"/>
  <c r="AN39" i="25"/>
  <c r="AN38" i="25"/>
  <c r="AN37" i="25"/>
  <c r="AN36" i="25"/>
  <c r="AN35" i="25"/>
  <c r="AN34" i="25"/>
  <c r="AN33" i="25"/>
  <c r="AN32" i="25"/>
  <c r="AN31" i="25"/>
  <c r="AN30" i="25"/>
  <c r="AN29" i="25"/>
  <c r="AN28" i="25"/>
  <c r="AN27" i="25"/>
  <c r="AN26" i="25"/>
  <c r="AN25" i="25"/>
  <c r="AN24" i="25"/>
  <c r="AN23" i="25"/>
  <c r="AN22" i="25"/>
  <c r="AN21" i="25"/>
  <c r="AN20" i="25"/>
  <c r="AN19" i="25"/>
  <c r="AN18" i="25"/>
  <c r="AN17" i="25"/>
  <c r="AN16" i="25"/>
  <c r="AN15" i="25"/>
  <c r="AN14" i="25"/>
  <c r="AN13" i="25"/>
  <c r="AN12" i="25"/>
  <c r="AN11" i="25"/>
  <c r="AN10" i="25"/>
  <c r="AN9" i="25"/>
  <c r="AB2" i="26"/>
  <c r="AA2" i="26"/>
  <c r="Z2" i="26"/>
  <c r="Y2" i="26"/>
  <c r="AG101" i="26" l="1"/>
  <c r="AG100" i="26"/>
  <c r="AG99" i="26"/>
  <c r="AG98" i="26"/>
  <c r="AG97" i="26"/>
  <c r="AG96" i="26"/>
  <c r="AG95" i="26"/>
  <c r="AG94" i="26"/>
  <c r="AG93" i="26"/>
  <c r="AG92" i="26"/>
  <c r="AG91" i="26"/>
  <c r="AG90" i="26"/>
  <c r="AG89" i="26"/>
  <c r="AG88" i="26"/>
  <c r="AG87" i="26"/>
  <c r="AG86" i="26"/>
  <c r="AG85" i="26"/>
  <c r="AG84" i="26"/>
  <c r="AG83" i="26"/>
  <c r="AG82" i="26"/>
  <c r="AG81" i="26"/>
  <c r="AG80" i="26"/>
  <c r="AG79" i="26"/>
  <c r="AG78" i="26"/>
  <c r="AG77" i="26"/>
  <c r="AG76" i="26"/>
  <c r="AG75" i="26"/>
  <c r="AG74" i="26"/>
  <c r="AG73" i="26"/>
  <c r="AG72" i="26"/>
  <c r="AG71" i="26"/>
  <c r="AG70" i="26"/>
  <c r="AG69" i="26"/>
  <c r="AG68" i="26"/>
  <c r="AG67" i="26"/>
  <c r="AG66" i="26"/>
  <c r="AG65" i="26"/>
  <c r="AG64" i="26"/>
  <c r="AG63" i="26"/>
  <c r="AG62" i="26"/>
  <c r="AG61" i="26"/>
  <c r="AG60" i="26"/>
  <c r="AG59" i="26"/>
  <c r="AG58" i="26"/>
  <c r="AG57" i="26"/>
  <c r="AG56" i="26"/>
  <c r="AG55" i="26"/>
  <c r="AG54" i="26"/>
  <c r="AG53" i="26"/>
  <c r="AG52" i="26"/>
  <c r="AG51" i="26"/>
  <c r="AG50" i="26"/>
  <c r="AG49" i="26"/>
  <c r="AG48" i="26"/>
  <c r="AG47" i="26"/>
  <c r="AG46" i="26"/>
  <c r="AG45" i="26"/>
  <c r="AG44" i="26"/>
  <c r="AG43" i="26"/>
  <c r="AG42" i="26"/>
  <c r="AG41" i="26"/>
  <c r="AG40" i="26"/>
  <c r="AG39" i="26"/>
  <c r="AG38" i="26"/>
  <c r="AG37" i="26"/>
  <c r="AG36" i="26"/>
  <c r="AG35" i="26"/>
  <c r="AG34" i="26"/>
  <c r="AG33" i="26"/>
  <c r="AG32" i="26"/>
  <c r="AG31" i="26"/>
  <c r="AG30" i="26"/>
  <c r="AG29" i="26"/>
  <c r="AG28" i="26"/>
  <c r="AG27" i="26"/>
  <c r="AG26" i="26"/>
  <c r="AG25" i="26"/>
  <c r="AG24" i="26"/>
  <c r="AG23" i="26"/>
  <c r="AG22" i="26"/>
  <c r="AG21" i="26"/>
  <c r="AG20" i="26"/>
  <c r="AG19" i="26"/>
  <c r="AG18" i="26"/>
  <c r="AG17" i="26"/>
  <c r="AG16" i="26"/>
  <c r="AG15" i="26"/>
  <c r="AG14" i="26"/>
  <c r="AG13" i="26"/>
  <c r="AG12" i="26"/>
  <c r="AG11" i="26"/>
  <c r="AG10" i="26"/>
  <c r="AG9" i="26"/>
  <c r="AG8" i="26"/>
  <c r="AG7" i="26"/>
  <c r="AS107" i="25" l="1"/>
  <c r="AM107" i="25"/>
  <c r="AK107" i="25"/>
  <c r="E101" i="26" s="1"/>
  <c r="AJ107" i="25"/>
  <c r="AJ101" i="26" s="1"/>
  <c r="AF101" i="26"/>
  <c r="AG107" i="25"/>
  <c r="AH101" i="26" s="1"/>
  <c r="AE107" i="25"/>
  <c r="AQ107" i="25" s="1"/>
  <c r="AS106" i="25"/>
  <c r="AM106" i="25"/>
  <c r="AK106" i="25"/>
  <c r="E100" i="26" s="1"/>
  <c r="AJ106" i="25"/>
  <c r="AJ100" i="26" s="1"/>
  <c r="AF100" i="26"/>
  <c r="AG106" i="25"/>
  <c r="AH100" i="26" s="1"/>
  <c r="AE106" i="25"/>
  <c r="AQ106" i="25" s="1"/>
  <c r="AS105" i="25"/>
  <c r="AM105" i="25"/>
  <c r="AK105" i="25"/>
  <c r="E99" i="26" s="1"/>
  <c r="AJ105" i="25"/>
  <c r="AJ99" i="26" s="1"/>
  <c r="AF99" i="26"/>
  <c r="AG105" i="25"/>
  <c r="AH99" i="26" s="1"/>
  <c r="AE105" i="25"/>
  <c r="AQ105" i="25" s="1"/>
  <c r="AS104" i="25"/>
  <c r="AM104" i="25"/>
  <c r="AK104" i="25"/>
  <c r="E98" i="26" s="1"/>
  <c r="AJ104" i="25"/>
  <c r="AJ98" i="26" s="1"/>
  <c r="AF98" i="26"/>
  <c r="AG104" i="25"/>
  <c r="AH98" i="26" s="1"/>
  <c r="AE104" i="25"/>
  <c r="AQ104" i="25" s="1"/>
  <c r="AS103" i="25"/>
  <c r="AM103" i="25"/>
  <c r="AK103" i="25"/>
  <c r="E97" i="26" s="1"/>
  <c r="AJ103" i="25"/>
  <c r="AJ97" i="26" s="1"/>
  <c r="AF97" i="26"/>
  <c r="AG103" i="25"/>
  <c r="AH97" i="26" s="1"/>
  <c r="AE103" i="25"/>
  <c r="AQ103" i="25" s="1"/>
  <c r="AS102" i="25"/>
  <c r="AM102" i="25"/>
  <c r="AK102" i="25"/>
  <c r="E96" i="26" s="1"/>
  <c r="AJ102" i="25"/>
  <c r="AJ96" i="26" s="1"/>
  <c r="AF96" i="26"/>
  <c r="AG102" i="25"/>
  <c r="AH96" i="26" s="1"/>
  <c r="AE102" i="25"/>
  <c r="AQ102" i="25" s="1"/>
  <c r="AS101" i="25"/>
  <c r="AM101" i="25"/>
  <c r="AK101" i="25"/>
  <c r="E95" i="26" s="1"/>
  <c r="AJ101" i="25"/>
  <c r="AJ95" i="26" s="1"/>
  <c r="AF95" i="26"/>
  <c r="AG101" i="25"/>
  <c r="AH95" i="26" s="1"/>
  <c r="AE101" i="25"/>
  <c r="AQ101" i="25" s="1"/>
  <c r="AS100" i="25"/>
  <c r="AM100" i="25"/>
  <c r="AK100" i="25"/>
  <c r="E94" i="26" s="1"/>
  <c r="AJ100" i="25"/>
  <c r="AJ94" i="26" s="1"/>
  <c r="AF94" i="26"/>
  <c r="AG100" i="25"/>
  <c r="AH94" i="26" s="1"/>
  <c r="AE100" i="25"/>
  <c r="AQ100" i="25" s="1"/>
  <c r="AS99" i="25"/>
  <c r="AM99" i="25"/>
  <c r="AK99" i="25"/>
  <c r="E93" i="26" s="1"/>
  <c r="AJ99" i="25"/>
  <c r="AJ93" i="26" s="1"/>
  <c r="AF93" i="26"/>
  <c r="AG99" i="25"/>
  <c r="AH93" i="26" s="1"/>
  <c r="AE99" i="25"/>
  <c r="AQ99" i="25" s="1"/>
  <c r="AS98" i="25"/>
  <c r="AM98" i="25"/>
  <c r="AK98" i="25"/>
  <c r="E92" i="26" s="1"/>
  <c r="AJ98" i="25"/>
  <c r="AJ92" i="26" s="1"/>
  <c r="AF92" i="26"/>
  <c r="AG98" i="25"/>
  <c r="AH92" i="26" s="1"/>
  <c r="AE98" i="25"/>
  <c r="AQ98" i="25" s="1"/>
  <c r="AS97" i="25"/>
  <c r="AM97" i="25"/>
  <c r="AK97" i="25"/>
  <c r="E91" i="26" s="1"/>
  <c r="AJ97" i="25"/>
  <c r="AJ91" i="26" s="1"/>
  <c r="AF91" i="26"/>
  <c r="AG97" i="25"/>
  <c r="AH91" i="26" s="1"/>
  <c r="AE97" i="25"/>
  <c r="AQ97" i="25" s="1"/>
  <c r="AS96" i="25"/>
  <c r="AM96" i="25"/>
  <c r="AK96" i="25"/>
  <c r="E90" i="26" s="1"/>
  <c r="AJ96" i="25"/>
  <c r="AJ90" i="26" s="1"/>
  <c r="AF90" i="26"/>
  <c r="AG96" i="25"/>
  <c r="AH90" i="26" s="1"/>
  <c r="AE96" i="25"/>
  <c r="AQ96" i="25" s="1"/>
  <c r="AS95" i="25"/>
  <c r="AM95" i="25"/>
  <c r="AK95" i="25"/>
  <c r="E89" i="26" s="1"/>
  <c r="AJ95" i="25"/>
  <c r="AJ89" i="26" s="1"/>
  <c r="AF89" i="26"/>
  <c r="AG95" i="25"/>
  <c r="AH89" i="26" s="1"/>
  <c r="AE95" i="25"/>
  <c r="AQ95" i="25" s="1"/>
  <c r="AS94" i="25"/>
  <c r="AM94" i="25"/>
  <c r="AK94" i="25"/>
  <c r="E88" i="26" s="1"/>
  <c r="AJ94" i="25"/>
  <c r="AJ88" i="26" s="1"/>
  <c r="AF88" i="26"/>
  <c r="AG94" i="25"/>
  <c r="AH88" i="26" s="1"/>
  <c r="AE94" i="25"/>
  <c r="AQ94" i="25" s="1"/>
  <c r="AS93" i="25"/>
  <c r="AM93" i="25"/>
  <c r="AK93" i="25"/>
  <c r="E87" i="26" s="1"/>
  <c r="AJ93" i="25"/>
  <c r="AJ87" i="26" s="1"/>
  <c r="AF87" i="26"/>
  <c r="AG93" i="25"/>
  <c r="AH87" i="26" s="1"/>
  <c r="AE93" i="25"/>
  <c r="AQ93" i="25" s="1"/>
  <c r="AS92" i="25"/>
  <c r="AM92" i="25"/>
  <c r="AK92" i="25"/>
  <c r="E86" i="26" s="1"/>
  <c r="AJ92" i="25"/>
  <c r="AJ86" i="26" s="1"/>
  <c r="AF86" i="26"/>
  <c r="AG92" i="25"/>
  <c r="AH86" i="26" s="1"/>
  <c r="AE92" i="25"/>
  <c r="AQ92" i="25" s="1"/>
  <c r="AS91" i="25"/>
  <c r="AM91" i="25"/>
  <c r="AK91" i="25"/>
  <c r="E85" i="26" s="1"/>
  <c r="AJ91" i="25"/>
  <c r="AJ85" i="26" s="1"/>
  <c r="AF85" i="26"/>
  <c r="AG91" i="25"/>
  <c r="AH85" i="26" s="1"/>
  <c r="AE91" i="25"/>
  <c r="AQ91" i="25" s="1"/>
  <c r="AS90" i="25"/>
  <c r="AM90" i="25"/>
  <c r="AK90" i="25"/>
  <c r="E84" i="26" s="1"/>
  <c r="AJ90" i="25"/>
  <c r="AJ84" i="26" s="1"/>
  <c r="AF84" i="26"/>
  <c r="AG90" i="25"/>
  <c r="AH84" i="26" s="1"/>
  <c r="AE90" i="25"/>
  <c r="AQ90" i="25" s="1"/>
  <c r="AS89" i="25"/>
  <c r="AM89" i="25"/>
  <c r="AK89" i="25"/>
  <c r="E83" i="26" s="1"/>
  <c r="AJ89" i="25"/>
  <c r="AJ83" i="26" s="1"/>
  <c r="AF83" i="26"/>
  <c r="AG89" i="25"/>
  <c r="AH83" i="26" s="1"/>
  <c r="AE89" i="25"/>
  <c r="AQ89" i="25" s="1"/>
  <c r="AS88" i="25"/>
  <c r="AM88" i="25"/>
  <c r="AK88" i="25"/>
  <c r="E82" i="26" s="1"/>
  <c r="AJ88" i="25"/>
  <c r="AJ82" i="26" s="1"/>
  <c r="AF82" i="26"/>
  <c r="AG88" i="25"/>
  <c r="AH82" i="26" s="1"/>
  <c r="AE88" i="25"/>
  <c r="AQ88" i="25" s="1"/>
  <c r="AS87" i="25"/>
  <c r="AM87" i="25"/>
  <c r="AK87" i="25"/>
  <c r="E81" i="26" s="1"/>
  <c r="AJ87" i="25"/>
  <c r="AJ81" i="26" s="1"/>
  <c r="AF81" i="26"/>
  <c r="AG87" i="25"/>
  <c r="AH81" i="26" s="1"/>
  <c r="AE87" i="25"/>
  <c r="AQ87" i="25" s="1"/>
  <c r="AS86" i="25"/>
  <c r="AM86" i="25"/>
  <c r="AK86" i="25"/>
  <c r="E80" i="26" s="1"/>
  <c r="AJ86" i="25"/>
  <c r="AJ80" i="26" s="1"/>
  <c r="AF80" i="26"/>
  <c r="AG86" i="25"/>
  <c r="AH80" i="26" s="1"/>
  <c r="AE86" i="25"/>
  <c r="AQ86" i="25" s="1"/>
  <c r="AS85" i="25"/>
  <c r="AM85" i="25"/>
  <c r="AK85" i="25"/>
  <c r="E79" i="26" s="1"/>
  <c r="AJ85" i="25"/>
  <c r="AJ79" i="26" s="1"/>
  <c r="AF79" i="26"/>
  <c r="AG85" i="25"/>
  <c r="AH79" i="26" s="1"/>
  <c r="AE85" i="25"/>
  <c r="AQ85" i="25" s="1"/>
  <c r="AS84" i="25"/>
  <c r="AM84" i="25"/>
  <c r="AK84" i="25"/>
  <c r="E78" i="26" s="1"/>
  <c r="AJ84" i="25"/>
  <c r="AJ78" i="26" s="1"/>
  <c r="AF78" i="26"/>
  <c r="AG84" i="25"/>
  <c r="AH78" i="26" s="1"/>
  <c r="AE84" i="25"/>
  <c r="AQ84" i="25" s="1"/>
  <c r="AS83" i="25"/>
  <c r="AM83" i="25"/>
  <c r="AK83" i="25"/>
  <c r="E77" i="26" s="1"/>
  <c r="AJ83" i="25"/>
  <c r="AJ77" i="26" s="1"/>
  <c r="AF77" i="26"/>
  <c r="AG83" i="25"/>
  <c r="AH77" i="26" s="1"/>
  <c r="AE83" i="25"/>
  <c r="AQ83" i="25" s="1"/>
  <c r="AS82" i="25"/>
  <c r="AM82" i="25"/>
  <c r="AK82" i="25"/>
  <c r="E76" i="26" s="1"/>
  <c r="AJ82" i="25"/>
  <c r="AJ76" i="26" s="1"/>
  <c r="AF76" i="26"/>
  <c r="AG82" i="25"/>
  <c r="AH76" i="26" s="1"/>
  <c r="AE82" i="25"/>
  <c r="AQ82" i="25" s="1"/>
  <c r="AS81" i="25"/>
  <c r="AM81" i="25"/>
  <c r="AK81" i="25"/>
  <c r="E75" i="26" s="1"/>
  <c r="AJ81" i="25"/>
  <c r="AJ75" i="26" s="1"/>
  <c r="AF75" i="26"/>
  <c r="AG81" i="25"/>
  <c r="AH75" i="26" s="1"/>
  <c r="AE81" i="25"/>
  <c r="AQ81" i="25" s="1"/>
  <c r="AS80" i="25"/>
  <c r="AM80" i="25"/>
  <c r="AK80" i="25"/>
  <c r="E74" i="26" s="1"/>
  <c r="AJ80" i="25"/>
  <c r="AJ74" i="26" s="1"/>
  <c r="AF74" i="26"/>
  <c r="AG80" i="25"/>
  <c r="AH74" i="26" s="1"/>
  <c r="AE80" i="25"/>
  <c r="AQ80" i="25" s="1"/>
  <c r="AS79" i="25"/>
  <c r="AM79" i="25"/>
  <c r="AK79" i="25"/>
  <c r="E73" i="26" s="1"/>
  <c r="AJ79" i="25"/>
  <c r="AJ73" i="26" s="1"/>
  <c r="AF73" i="26"/>
  <c r="AG79" i="25"/>
  <c r="AH73" i="26" s="1"/>
  <c r="AE79" i="25"/>
  <c r="AQ79" i="25" s="1"/>
  <c r="AS78" i="25"/>
  <c r="AM78" i="25"/>
  <c r="AK78" i="25"/>
  <c r="E72" i="26" s="1"/>
  <c r="AJ78" i="25"/>
  <c r="AJ72" i="26" s="1"/>
  <c r="AF72" i="26"/>
  <c r="AG78" i="25"/>
  <c r="AH72" i="26" s="1"/>
  <c r="AE78" i="25"/>
  <c r="AQ78" i="25" s="1"/>
  <c r="AS77" i="25"/>
  <c r="AM77" i="25"/>
  <c r="AK77" i="25"/>
  <c r="E71" i="26" s="1"/>
  <c r="AJ77" i="25"/>
  <c r="AJ71" i="26" s="1"/>
  <c r="AF71" i="26"/>
  <c r="AG77" i="25"/>
  <c r="AH71" i="26" s="1"/>
  <c r="AE77" i="25"/>
  <c r="AQ77" i="25" s="1"/>
  <c r="AS76" i="25"/>
  <c r="AM76" i="25"/>
  <c r="AK76" i="25"/>
  <c r="E70" i="26" s="1"/>
  <c r="AJ76" i="25"/>
  <c r="AJ70" i="26" s="1"/>
  <c r="AF70" i="26"/>
  <c r="AG76" i="25"/>
  <c r="AH70" i="26" s="1"/>
  <c r="AE76" i="25"/>
  <c r="AQ76" i="25" s="1"/>
  <c r="AS75" i="25"/>
  <c r="AM75" i="25"/>
  <c r="AK75" i="25"/>
  <c r="E69" i="26" s="1"/>
  <c r="AJ75" i="25"/>
  <c r="AJ69" i="26" s="1"/>
  <c r="AF69" i="26"/>
  <c r="AG75" i="25"/>
  <c r="AH69" i="26" s="1"/>
  <c r="AE75" i="25"/>
  <c r="AQ75" i="25" s="1"/>
  <c r="AS74" i="25"/>
  <c r="AM74" i="25"/>
  <c r="AK74" i="25"/>
  <c r="E68" i="26" s="1"/>
  <c r="AJ74" i="25"/>
  <c r="AJ68" i="26" s="1"/>
  <c r="AF68" i="26"/>
  <c r="AG74" i="25"/>
  <c r="AH68" i="26" s="1"/>
  <c r="AE74" i="25"/>
  <c r="AQ74" i="25" s="1"/>
  <c r="AS73" i="25"/>
  <c r="AM73" i="25"/>
  <c r="AK73" i="25"/>
  <c r="E67" i="26" s="1"/>
  <c r="AJ73" i="25"/>
  <c r="AJ67" i="26" s="1"/>
  <c r="AF67" i="26"/>
  <c r="AG73" i="25"/>
  <c r="AH67" i="26" s="1"/>
  <c r="AE73" i="25"/>
  <c r="AQ73" i="25" s="1"/>
  <c r="AS72" i="25"/>
  <c r="AM72" i="25"/>
  <c r="AK72" i="25"/>
  <c r="E66" i="26" s="1"/>
  <c r="AJ72" i="25"/>
  <c r="AJ66" i="26" s="1"/>
  <c r="AF66" i="26"/>
  <c r="AG72" i="25"/>
  <c r="AH66" i="26" s="1"/>
  <c r="AE72" i="25"/>
  <c r="AQ72" i="25" s="1"/>
  <c r="AS71" i="25"/>
  <c r="AM71" i="25"/>
  <c r="AK71" i="25"/>
  <c r="E65" i="26" s="1"/>
  <c r="AJ71" i="25"/>
  <c r="AJ65" i="26" s="1"/>
  <c r="AF65" i="26"/>
  <c r="AG71" i="25"/>
  <c r="AH65" i="26" s="1"/>
  <c r="AE71" i="25"/>
  <c r="AQ71" i="25" s="1"/>
  <c r="AS70" i="25"/>
  <c r="AM70" i="25"/>
  <c r="AK70" i="25"/>
  <c r="E64" i="26" s="1"/>
  <c r="AJ70" i="25"/>
  <c r="AJ64" i="26" s="1"/>
  <c r="AF64" i="26"/>
  <c r="AG70" i="25"/>
  <c r="AH64" i="26" s="1"/>
  <c r="AE70" i="25"/>
  <c r="AQ70" i="25" s="1"/>
  <c r="AS69" i="25"/>
  <c r="AM69" i="25"/>
  <c r="AK69" i="25"/>
  <c r="E63" i="26" s="1"/>
  <c r="AJ69" i="25"/>
  <c r="AJ63" i="26" s="1"/>
  <c r="AF63" i="26"/>
  <c r="AG69" i="25"/>
  <c r="AH63" i="26" s="1"/>
  <c r="AE69" i="25"/>
  <c r="AQ69" i="25" s="1"/>
  <c r="AS68" i="25"/>
  <c r="AM68" i="25"/>
  <c r="AK68" i="25"/>
  <c r="E62" i="26" s="1"/>
  <c r="AJ68" i="25"/>
  <c r="AJ62" i="26" s="1"/>
  <c r="AF62" i="26"/>
  <c r="AG68" i="25"/>
  <c r="AH62" i="26" s="1"/>
  <c r="AE68" i="25"/>
  <c r="AQ68" i="25" s="1"/>
  <c r="AS67" i="25"/>
  <c r="AM67" i="25"/>
  <c r="AK67" i="25"/>
  <c r="E61" i="26" s="1"/>
  <c r="AJ67" i="25"/>
  <c r="AJ61" i="26" s="1"/>
  <c r="AF61" i="26"/>
  <c r="AG67" i="25"/>
  <c r="AH61" i="26" s="1"/>
  <c r="AE67" i="25"/>
  <c r="AQ67" i="25" s="1"/>
  <c r="AS66" i="25"/>
  <c r="AM66" i="25"/>
  <c r="AK66" i="25"/>
  <c r="E60" i="26" s="1"/>
  <c r="AJ66" i="25"/>
  <c r="AJ60" i="26" s="1"/>
  <c r="AF60" i="26"/>
  <c r="AG66" i="25"/>
  <c r="AH60" i="26" s="1"/>
  <c r="AE66" i="25"/>
  <c r="AQ66" i="25" s="1"/>
  <c r="AS65" i="25"/>
  <c r="AM65" i="25"/>
  <c r="AK65" i="25"/>
  <c r="E59" i="26" s="1"/>
  <c r="AJ65" i="25"/>
  <c r="AJ59" i="26" s="1"/>
  <c r="AF59" i="26"/>
  <c r="AG65" i="25"/>
  <c r="AH59" i="26" s="1"/>
  <c r="AE65" i="25"/>
  <c r="AQ65" i="25" s="1"/>
  <c r="AS64" i="25"/>
  <c r="AM64" i="25"/>
  <c r="AK64" i="25"/>
  <c r="E58" i="26" s="1"/>
  <c r="AJ64" i="25"/>
  <c r="AJ58" i="26" s="1"/>
  <c r="AF58" i="26"/>
  <c r="AG64" i="25"/>
  <c r="AH58" i="26" s="1"/>
  <c r="AE64" i="25"/>
  <c r="AQ64" i="25" s="1"/>
  <c r="AS63" i="25"/>
  <c r="AM63" i="25"/>
  <c r="AK63" i="25"/>
  <c r="E57" i="26" s="1"/>
  <c r="AJ63" i="25"/>
  <c r="AJ57" i="26" s="1"/>
  <c r="AF57" i="26"/>
  <c r="AG63" i="25"/>
  <c r="AH57" i="26" s="1"/>
  <c r="AE63" i="25"/>
  <c r="AQ63" i="25" s="1"/>
  <c r="AS62" i="25"/>
  <c r="AM62" i="25"/>
  <c r="AK62" i="25"/>
  <c r="E56" i="26" s="1"/>
  <c r="AJ62" i="25"/>
  <c r="AJ56" i="26" s="1"/>
  <c r="AF56" i="26"/>
  <c r="AG62" i="25"/>
  <c r="AH56" i="26" s="1"/>
  <c r="AE62" i="25"/>
  <c r="AQ62" i="25" s="1"/>
  <c r="AS61" i="25"/>
  <c r="AM61" i="25"/>
  <c r="AK61" i="25"/>
  <c r="E55" i="26" s="1"/>
  <c r="AJ61" i="25"/>
  <c r="AJ55" i="26" s="1"/>
  <c r="AF55" i="26"/>
  <c r="AG61" i="25"/>
  <c r="AH55" i="26" s="1"/>
  <c r="AE61" i="25"/>
  <c r="AQ61" i="25" s="1"/>
  <c r="AS60" i="25"/>
  <c r="AM60" i="25"/>
  <c r="AK60" i="25"/>
  <c r="E54" i="26" s="1"/>
  <c r="AJ60" i="25"/>
  <c r="AJ54" i="26" s="1"/>
  <c r="AF54" i="26"/>
  <c r="AG60" i="25"/>
  <c r="AH54" i="26" s="1"/>
  <c r="AE60" i="25"/>
  <c r="AQ60" i="25" s="1"/>
  <c r="AS59" i="25"/>
  <c r="AM59" i="25"/>
  <c r="AK59" i="25"/>
  <c r="E53" i="26" s="1"/>
  <c r="AJ59" i="25"/>
  <c r="AJ53" i="26" s="1"/>
  <c r="AF53" i="26"/>
  <c r="AG59" i="25"/>
  <c r="AH53" i="26" s="1"/>
  <c r="AE59" i="25"/>
  <c r="AQ59" i="25" s="1"/>
  <c r="AS58" i="25"/>
  <c r="AM58" i="25"/>
  <c r="AK58" i="25"/>
  <c r="E52" i="26" s="1"/>
  <c r="AJ58" i="25"/>
  <c r="AJ52" i="26" s="1"/>
  <c r="AF52" i="26"/>
  <c r="AG58" i="25"/>
  <c r="AH52" i="26" s="1"/>
  <c r="AE58" i="25"/>
  <c r="AQ58" i="25" s="1"/>
  <c r="AS57" i="25"/>
  <c r="AM57" i="25"/>
  <c r="AK57" i="25"/>
  <c r="E51" i="26" s="1"/>
  <c r="AJ57" i="25"/>
  <c r="AJ51" i="26" s="1"/>
  <c r="AF51" i="26"/>
  <c r="AG57" i="25"/>
  <c r="AH51" i="26" s="1"/>
  <c r="AE57" i="25"/>
  <c r="AQ57" i="25" s="1"/>
  <c r="AS56" i="25"/>
  <c r="AM56" i="25"/>
  <c r="AK56" i="25"/>
  <c r="E50" i="26" s="1"/>
  <c r="AJ56" i="25"/>
  <c r="AJ50" i="26" s="1"/>
  <c r="AF50" i="26"/>
  <c r="AG56" i="25"/>
  <c r="AH50" i="26" s="1"/>
  <c r="AE56" i="25"/>
  <c r="AQ56" i="25" s="1"/>
  <c r="AS55" i="25"/>
  <c r="AM55" i="25"/>
  <c r="AK55" i="25"/>
  <c r="E49" i="26" s="1"/>
  <c r="AJ55" i="25"/>
  <c r="AJ49" i="26" s="1"/>
  <c r="AF49" i="26"/>
  <c r="AG55" i="25"/>
  <c r="AH49" i="26" s="1"/>
  <c r="AE55" i="25"/>
  <c r="AQ55" i="25" s="1"/>
  <c r="AS54" i="25"/>
  <c r="AM54" i="25"/>
  <c r="AK54" i="25"/>
  <c r="E48" i="26" s="1"/>
  <c r="AJ54" i="25"/>
  <c r="AJ48" i="26" s="1"/>
  <c r="AF48" i="26"/>
  <c r="AG54" i="25"/>
  <c r="AH48" i="26" s="1"/>
  <c r="AE54" i="25"/>
  <c r="AQ54" i="25" s="1"/>
  <c r="AS53" i="25"/>
  <c r="AM53" i="25"/>
  <c r="AK53" i="25"/>
  <c r="E47" i="26" s="1"/>
  <c r="AJ53" i="25"/>
  <c r="AJ47" i="26" s="1"/>
  <c r="AF47" i="26"/>
  <c r="AG53" i="25"/>
  <c r="AH47" i="26" s="1"/>
  <c r="AE53" i="25"/>
  <c r="AQ53" i="25" s="1"/>
  <c r="AS52" i="25"/>
  <c r="AM52" i="25"/>
  <c r="AK52" i="25"/>
  <c r="E46" i="26" s="1"/>
  <c r="AJ52" i="25"/>
  <c r="AJ46" i="26" s="1"/>
  <c r="AF46" i="26"/>
  <c r="AG52" i="25"/>
  <c r="AH46" i="26" s="1"/>
  <c r="AE52" i="25"/>
  <c r="AQ52" i="25" s="1"/>
  <c r="AS51" i="25"/>
  <c r="AM51" i="25"/>
  <c r="AK51" i="25"/>
  <c r="E45" i="26" s="1"/>
  <c r="AJ51" i="25"/>
  <c r="AJ45" i="26" s="1"/>
  <c r="AF45" i="26"/>
  <c r="AG51" i="25"/>
  <c r="AH45" i="26" s="1"/>
  <c r="AE51" i="25"/>
  <c r="AQ51" i="25" s="1"/>
  <c r="AS50" i="25"/>
  <c r="AM50" i="25"/>
  <c r="AK50" i="25"/>
  <c r="E44" i="26" s="1"/>
  <c r="AJ50" i="25"/>
  <c r="AJ44" i="26" s="1"/>
  <c r="AF44" i="26"/>
  <c r="AG50" i="25"/>
  <c r="AH44" i="26" s="1"/>
  <c r="AE50" i="25"/>
  <c r="AQ50" i="25" s="1"/>
  <c r="AS49" i="25"/>
  <c r="AM49" i="25"/>
  <c r="AK49" i="25"/>
  <c r="E43" i="26" s="1"/>
  <c r="AJ49" i="25"/>
  <c r="AJ43" i="26" s="1"/>
  <c r="AF43" i="26"/>
  <c r="AG49" i="25"/>
  <c r="AH43" i="26" s="1"/>
  <c r="AE49" i="25"/>
  <c r="AQ49" i="25" s="1"/>
  <c r="AS48" i="25"/>
  <c r="AM48" i="25"/>
  <c r="AK48" i="25"/>
  <c r="E42" i="26" s="1"/>
  <c r="AJ48" i="25"/>
  <c r="AJ42" i="26" s="1"/>
  <c r="AF42" i="26"/>
  <c r="AG48" i="25"/>
  <c r="AH42" i="26" s="1"/>
  <c r="AE48" i="25"/>
  <c r="AQ48" i="25" s="1"/>
  <c r="AS47" i="25"/>
  <c r="AM47" i="25"/>
  <c r="AK47" i="25"/>
  <c r="E41" i="26" s="1"/>
  <c r="AJ47" i="25"/>
  <c r="AJ41" i="26" s="1"/>
  <c r="AF41" i="26"/>
  <c r="AG47" i="25"/>
  <c r="AH41" i="26" s="1"/>
  <c r="AE47" i="25"/>
  <c r="AQ47" i="25" s="1"/>
  <c r="AS46" i="25"/>
  <c r="AM46" i="25"/>
  <c r="AK46" i="25"/>
  <c r="E40" i="26" s="1"/>
  <c r="AJ46" i="25"/>
  <c r="AJ40" i="26" s="1"/>
  <c r="AF40" i="26"/>
  <c r="AG46" i="25"/>
  <c r="AH40" i="26" s="1"/>
  <c r="AE46" i="25"/>
  <c r="AQ46" i="25" s="1"/>
  <c r="AM45" i="25"/>
  <c r="AK45" i="25"/>
  <c r="E39" i="26" s="1"/>
  <c r="AJ45" i="25"/>
  <c r="AJ39" i="26" s="1"/>
  <c r="AF39" i="26"/>
  <c r="AG45" i="25"/>
  <c r="AH39" i="26" s="1"/>
  <c r="AE45" i="25"/>
  <c r="AQ45" i="25" s="1"/>
  <c r="AM44" i="25"/>
  <c r="AK44" i="25"/>
  <c r="E38" i="26" s="1"/>
  <c r="AJ44" i="25"/>
  <c r="AJ38" i="26" s="1"/>
  <c r="AF38" i="26"/>
  <c r="AG44" i="25"/>
  <c r="AH38" i="26" s="1"/>
  <c r="AE44" i="25"/>
  <c r="AQ44" i="25" s="1"/>
  <c r="AS43" i="25"/>
  <c r="AM43" i="25"/>
  <c r="AK43" i="25"/>
  <c r="E37" i="26" s="1"/>
  <c r="AJ43" i="25"/>
  <c r="AJ37" i="26" s="1"/>
  <c r="AF37" i="26"/>
  <c r="AG43" i="25"/>
  <c r="AH37" i="26" s="1"/>
  <c r="AE43" i="25"/>
  <c r="AQ43" i="25" s="1"/>
  <c r="AM42" i="25"/>
  <c r="AK42" i="25"/>
  <c r="E36" i="26" s="1"/>
  <c r="AJ42" i="25"/>
  <c r="AJ36" i="26" s="1"/>
  <c r="AF36" i="26"/>
  <c r="AG42" i="25"/>
  <c r="AH36" i="26" s="1"/>
  <c r="AE42" i="25"/>
  <c r="AQ42" i="25" s="1"/>
  <c r="AM41" i="25"/>
  <c r="AK41" i="25"/>
  <c r="E35" i="26" s="1"/>
  <c r="AJ41" i="25"/>
  <c r="AJ35" i="26" s="1"/>
  <c r="AF35" i="26"/>
  <c r="AG41" i="25"/>
  <c r="AH35" i="26" s="1"/>
  <c r="AE41" i="25"/>
  <c r="AQ41" i="25" s="1"/>
  <c r="AM40" i="25"/>
  <c r="AK40" i="25"/>
  <c r="E34" i="26" s="1"/>
  <c r="AJ40" i="25"/>
  <c r="AJ34" i="26" s="1"/>
  <c r="AF34" i="26"/>
  <c r="AG40" i="25"/>
  <c r="AH34" i="26" s="1"/>
  <c r="AE40" i="25"/>
  <c r="AQ40" i="25" s="1"/>
  <c r="AS39" i="25"/>
  <c r="AM39" i="25"/>
  <c r="AK39" i="25"/>
  <c r="E33" i="26" s="1"/>
  <c r="AJ39" i="25"/>
  <c r="AJ33" i="26" s="1"/>
  <c r="AF33" i="26"/>
  <c r="AG39" i="25"/>
  <c r="AH33" i="26" s="1"/>
  <c r="AE39" i="25"/>
  <c r="AQ39" i="25" s="1"/>
  <c r="AS38" i="25"/>
  <c r="AM38" i="25"/>
  <c r="AK38" i="25"/>
  <c r="E32" i="26" s="1"/>
  <c r="AJ38" i="25"/>
  <c r="AJ32" i="26" s="1"/>
  <c r="AF32" i="26"/>
  <c r="AG38" i="25"/>
  <c r="AH32" i="26" s="1"/>
  <c r="AE38" i="25"/>
  <c r="AQ38" i="25" s="1"/>
  <c r="AS37" i="25"/>
  <c r="AM37" i="25"/>
  <c r="AK37" i="25"/>
  <c r="E31" i="26" s="1"/>
  <c r="AJ37" i="25"/>
  <c r="AJ31" i="26" s="1"/>
  <c r="AF31" i="26"/>
  <c r="AG37" i="25"/>
  <c r="AH31" i="26" s="1"/>
  <c r="AE37" i="25"/>
  <c r="AQ37" i="25" s="1"/>
  <c r="AS36" i="25"/>
  <c r="AM36" i="25"/>
  <c r="AK36" i="25"/>
  <c r="E30" i="26" s="1"/>
  <c r="AJ36" i="25"/>
  <c r="AJ30" i="26" s="1"/>
  <c r="AF30" i="26"/>
  <c r="AG36" i="25"/>
  <c r="AH30" i="26" s="1"/>
  <c r="AE36" i="25"/>
  <c r="AQ36" i="25" s="1"/>
  <c r="AS35" i="25"/>
  <c r="AM35" i="25"/>
  <c r="AK35" i="25"/>
  <c r="E29" i="26" s="1"/>
  <c r="AJ35" i="25"/>
  <c r="AJ29" i="26" s="1"/>
  <c r="AF29" i="26"/>
  <c r="AG35" i="25"/>
  <c r="AH29" i="26" s="1"/>
  <c r="AE35" i="25"/>
  <c r="AQ35" i="25" s="1"/>
  <c r="AM34" i="25"/>
  <c r="AK34" i="25"/>
  <c r="E28" i="26" s="1"/>
  <c r="AJ34" i="25"/>
  <c r="AJ28" i="26" s="1"/>
  <c r="AF28" i="26"/>
  <c r="AG34" i="25"/>
  <c r="AH28" i="26" s="1"/>
  <c r="AE34" i="25"/>
  <c r="AQ34" i="25" s="1"/>
  <c r="AM33" i="25"/>
  <c r="AK33" i="25"/>
  <c r="E27" i="26" s="1"/>
  <c r="AJ33" i="25"/>
  <c r="AJ27" i="26" s="1"/>
  <c r="AF27" i="26"/>
  <c r="AG33" i="25"/>
  <c r="AH27" i="26" s="1"/>
  <c r="AE33" i="25"/>
  <c r="AQ33" i="25" s="1"/>
  <c r="AS32" i="25"/>
  <c r="AM32" i="25"/>
  <c r="AK32" i="25"/>
  <c r="E26" i="26" s="1"/>
  <c r="AJ32" i="25"/>
  <c r="AJ26" i="26" s="1"/>
  <c r="AF26" i="26"/>
  <c r="AG32" i="25"/>
  <c r="AH26" i="26" s="1"/>
  <c r="AE32" i="25"/>
  <c r="AQ32" i="25" s="1"/>
  <c r="AS31" i="25"/>
  <c r="AM31" i="25"/>
  <c r="AK31" i="25"/>
  <c r="E25" i="26" s="1"/>
  <c r="AJ31" i="25"/>
  <c r="AJ25" i="26" s="1"/>
  <c r="AF25" i="26"/>
  <c r="AG31" i="25"/>
  <c r="AH25" i="26" s="1"/>
  <c r="AE31" i="25"/>
  <c r="AQ31" i="25" s="1"/>
  <c r="AS30" i="25"/>
  <c r="AM30" i="25"/>
  <c r="AK30" i="25"/>
  <c r="E24" i="26" s="1"/>
  <c r="AJ30" i="25"/>
  <c r="AJ24" i="26" s="1"/>
  <c r="AF24" i="26"/>
  <c r="AG30" i="25"/>
  <c r="AH24" i="26" s="1"/>
  <c r="AE30" i="25"/>
  <c r="AQ30" i="25" s="1"/>
  <c r="AS29" i="25"/>
  <c r="AM29" i="25"/>
  <c r="AK29" i="25"/>
  <c r="E23" i="26" s="1"/>
  <c r="AJ29" i="25"/>
  <c r="AJ23" i="26" s="1"/>
  <c r="AF23" i="26"/>
  <c r="AG29" i="25"/>
  <c r="AH23" i="26" s="1"/>
  <c r="AE29" i="25"/>
  <c r="AQ29" i="25" s="1"/>
  <c r="AS28" i="25"/>
  <c r="AM28" i="25"/>
  <c r="AK28" i="25"/>
  <c r="E22" i="26" s="1"/>
  <c r="AJ28" i="25"/>
  <c r="AJ22" i="26" s="1"/>
  <c r="AF22" i="26"/>
  <c r="AG28" i="25"/>
  <c r="AH22" i="26" s="1"/>
  <c r="AE28" i="25"/>
  <c r="AQ28" i="25" s="1"/>
  <c r="AS27" i="25"/>
  <c r="AM27" i="25"/>
  <c r="AK27" i="25"/>
  <c r="E21" i="26" s="1"/>
  <c r="AJ27" i="25"/>
  <c r="AJ21" i="26" s="1"/>
  <c r="AF21" i="26"/>
  <c r="AG27" i="25"/>
  <c r="AH21" i="26" s="1"/>
  <c r="AE27" i="25"/>
  <c r="AQ27" i="25" s="1"/>
  <c r="AS26" i="25"/>
  <c r="AM26" i="25"/>
  <c r="AK26" i="25"/>
  <c r="E20" i="26" s="1"/>
  <c r="AJ26" i="25"/>
  <c r="AJ20" i="26" s="1"/>
  <c r="AF20" i="26"/>
  <c r="AG26" i="25"/>
  <c r="AH20" i="26" s="1"/>
  <c r="AE26" i="25"/>
  <c r="AQ26" i="25" s="1"/>
  <c r="AS25" i="25"/>
  <c r="AM25" i="25"/>
  <c r="AK25" i="25"/>
  <c r="E19" i="26" s="1"/>
  <c r="AJ25" i="25"/>
  <c r="AJ19" i="26" s="1"/>
  <c r="AF19" i="26"/>
  <c r="AG25" i="25"/>
  <c r="AH19" i="26" s="1"/>
  <c r="AE25" i="25"/>
  <c r="AQ25" i="25" s="1"/>
  <c r="AS24" i="25"/>
  <c r="AM24" i="25"/>
  <c r="AK24" i="25"/>
  <c r="E18" i="26" s="1"/>
  <c r="AJ24" i="25"/>
  <c r="AJ18" i="26" s="1"/>
  <c r="AF18" i="26"/>
  <c r="AG24" i="25"/>
  <c r="AH18" i="26" s="1"/>
  <c r="AE24" i="25"/>
  <c r="AQ24" i="25" s="1"/>
  <c r="AS23" i="25"/>
  <c r="AM23" i="25"/>
  <c r="AK23" i="25"/>
  <c r="E17" i="26" s="1"/>
  <c r="AJ23" i="25"/>
  <c r="AJ17" i="26" s="1"/>
  <c r="AF17" i="26"/>
  <c r="AG23" i="25"/>
  <c r="AH17" i="26" s="1"/>
  <c r="AE23" i="25"/>
  <c r="AQ23" i="25" s="1"/>
  <c r="AS22" i="25"/>
  <c r="AM22" i="25"/>
  <c r="AK22" i="25"/>
  <c r="E16" i="26" s="1"/>
  <c r="AJ22" i="25"/>
  <c r="AJ16" i="26" s="1"/>
  <c r="AF16" i="26"/>
  <c r="AG22" i="25"/>
  <c r="AH16" i="26" s="1"/>
  <c r="AE22" i="25"/>
  <c r="AQ22" i="25" s="1"/>
  <c r="AS21" i="25"/>
  <c r="AM21" i="25"/>
  <c r="AK21" i="25"/>
  <c r="E15" i="26" s="1"/>
  <c r="AJ21" i="25"/>
  <c r="AJ15" i="26" s="1"/>
  <c r="AF15" i="26"/>
  <c r="AG21" i="25"/>
  <c r="AH15" i="26" s="1"/>
  <c r="AE21" i="25"/>
  <c r="AQ21" i="25" s="1"/>
  <c r="AS20" i="25"/>
  <c r="AM20" i="25"/>
  <c r="AK20" i="25"/>
  <c r="E14" i="26" s="1"/>
  <c r="AJ20" i="25"/>
  <c r="AJ14" i="26" s="1"/>
  <c r="AF14" i="26"/>
  <c r="AG20" i="25"/>
  <c r="AH14" i="26" s="1"/>
  <c r="AE20" i="25"/>
  <c r="AQ20" i="25" s="1"/>
  <c r="AS19" i="25"/>
  <c r="AM19" i="25"/>
  <c r="AK19" i="25"/>
  <c r="E13" i="26" s="1"/>
  <c r="AJ19" i="25"/>
  <c r="AJ13" i="26" s="1"/>
  <c r="AF13" i="26"/>
  <c r="AG19" i="25"/>
  <c r="AH13" i="26" s="1"/>
  <c r="AE19" i="25"/>
  <c r="AQ19" i="25" s="1"/>
  <c r="AM18" i="25"/>
  <c r="AK18" i="25"/>
  <c r="E12" i="26" s="1"/>
  <c r="AJ18" i="25"/>
  <c r="AJ12" i="26" s="1"/>
  <c r="AF12" i="26"/>
  <c r="AG18" i="25"/>
  <c r="AH12" i="26" s="1"/>
  <c r="AE18" i="25"/>
  <c r="AQ18" i="25" s="1"/>
  <c r="AM17" i="25"/>
  <c r="AK17" i="25"/>
  <c r="E11" i="26" s="1"/>
  <c r="AJ17" i="25"/>
  <c r="AJ11" i="26" s="1"/>
  <c r="AF11" i="26"/>
  <c r="AG17" i="25"/>
  <c r="AH11" i="26" s="1"/>
  <c r="AE17" i="25"/>
  <c r="AQ17" i="25" s="1"/>
  <c r="AS16" i="25"/>
  <c r="AM16" i="25"/>
  <c r="AK16" i="25"/>
  <c r="E10" i="26" s="1"/>
  <c r="AJ16" i="25"/>
  <c r="AJ10" i="26" s="1"/>
  <c r="AF10" i="26"/>
  <c r="AG16" i="25"/>
  <c r="AH10" i="26" s="1"/>
  <c r="AE16" i="25"/>
  <c r="AQ16" i="25" s="1"/>
  <c r="AS15" i="25"/>
  <c r="AM15" i="25"/>
  <c r="AK15" i="25"/>
  <c r="E9" i="26" s="1"/>
  <c r="AJ15" i="25"/>
  <c r="AJ9" i="26" s="1"/>
  <c r="AF9" i="26"/>
  <c r="AG15" i="25"/>
  <c r="AH9" i="26" s="1"/>
  <c r="AE15" i="25"/>
  <c r="AQ15" i="25" s="1"/>
  <c r="AS14" i="25"/>
  <c r="AM14" i="25"/>
  <c r="AK14" i="25"/>
  <c r="E8" i="26" s="1"/>
  <c r="AJ14" i="25"/>
  <c r="AJ8" i="26" s="1"/>
  <c r="AF8" i="26"/>
  <c r="AG14" i="25"/>
  <c r="AH8" i="26" s="1"/>
  <c r="AE14" i="25"/>
  <c r="AQ14" i="25" s="1"/>
  <c r="AS13" i="25"/>
  <c r="AM13" i="25"/>
  <c r="AK13" i="25"/>
  <c r="E7" i="26" s="1"/>
  <c r="AJ13" i="25"/>
  <c r="AJ7" i="26" s="1"/>
  <c r="AF7" i="26"/>
  <c r="AG13" i="25"/>
  <c r="AH7" i="26" s="1"/>
  <c r="AE13" i="25"/>
  <c r="AQ13" i="25" s="1"/>
  <c r="AK12" i="25"/>
  <c r="E6" i="26" s="1"/>
  <c r="AJ12" i="25"/>
  <c r="AJ6" i="26" s="1"/>
  <c r="AE12" i="25"/>
  <c r="AQ12" i="25" s="1"/>
  <c r="AK11" i="25"/>
  <c r="E5" i="26" s="1"/>
  <c r="AJ11" i="25"/>
  <c r="AJ5" i="26" s="1"/>
  <c r="AE11" i="25"/>
  <c r="AQ11" i="25" s="1"/>
  <c r="AK10" i="25"/>
  <c r="E4" i="26" s="1"/>
  <c r="AJ10" i="25"/>
  <c r="AJ4" i="26" s="1"/>
  <c r="AE10" i="25"/>
  <c r="AQ10" i="25" s="1"/>
  <c r="AK9" i="25"/>
  <c r="E3" i="26" s="1"/>
  <c r="AJ9" i="25"/>
  <c r="AJ3" i="26" s="1"/>
  <c r="AE9" i="25"/>
  <c r="AQ9" i="25" s="1"/>
  <c r="AE8" i="25"/>
  <c r="D62" i="22" l="1"/>
  <c r="L66" i="22"/>
  <c r="L64" i="22"/>
  <c r="D65" i="22" s="1"/>
  <c r="L60" i="22"/>
  <c r="D61" i="22" s="1"/>
  <c r="F60" i="22"/>
  <c r="N32" i="22"/>
  <c r="N30" i="22"/>
  <c r="D3" i="27" s="1"/>
  <c r="N29" i="22"/>
  <c r="I3" i="27" s="1"/>
  <c r="N28" i="22"/>
  <c r="G3" i="27" s="1"/>
  <c r="N27" i="22"/>
  <c r="F3" i="27" s="1"/>
  <c r="N26" i="22"/>
  <c r="E3" i="27" s="1"/>
  <c r="AK8" i="25" l="1"/>
  <c r="AW4" i="25" l="1"/>
  <c r="AZ17" i="25" l="1"/>
  <c r="BH15" i="25" s="1"/>
  <c r="AW107" i="25"/>
  <c r="BA101" i="26" s="1"/>
  <c r="AW103" i="25"/>
  <c r="BA97" i="26" s="1"/>
  <c r="AW98" i="25"/>
  <c r="BA92" i="26" s="1"/>
  <c r="AW93" i="25"/>
  <c r="BA87" i="26" s="1"/>
  <c r="AW92" i="25"/>
  <c r="BA86" i="26" s="1"/>
  <c r="AW87" i="25"/>
  <c r="BA81" i="26" s="1"/>
  <c r="AW82" i="25"/>
  <c r="BA76" i="26" s="1"/>
  <c r="AW77" i="25"/>
  <c r="BA71" i="26" s="1"/>
  <c r="AW72" i="25"/>
  <c r="BA66" i="26" s="1"/>
  <c r="AW71" i="25"/>
  <c r="BA65" i="26" s="1"/>
  <c r="AW66" i="25"/>
  <c r="BA60" i="26" s="1"/>
  <c r="AW61" i="25"/>
  <c r="BA55" i="26" s="1"/>
  <c r="AW56" i="25"/>
  <c r="BA50" i="26" s="1"/>
  <c r="AW55" i="25"/>
  <c r="BA49" i="26" s="1"/>
  <c r="AW50" i="25"/>
  <c r="BA44" i="26" s="1"/>
  <c r="AW45" i="25"/>
  <c r="BA39" i="26" s="1"/>
  <c r="AW40" i="25"/>
  <c r="BA34" i="26" s="1"/>
  <c r="AW39" i="25"/>
  <c r="BA33" i="26" s="1"/>
  <c r="AW34" i="25"/>
  <c r="BA28" i="26" s="1"/>
  <c r="AW29" i="25"/>
  <c r="BA23" i="26" s="1"/>
  <c r="AW25" i="25"/>
  <c r="BA19" i="26" s="1"/>
  <c r="AW19" i="25"/>
  <c r="BA13" i="26" s="1"/>
  <c r="AW14" i="25"/>
  <c r="BA8" i="26" s="1"/>
  <c r="AW104" i="25"/>
  <c r="BA98" i="26" s="1"/>
  <c r="AW99" i="25"/>
  <c r="BA93" i="26" s="1"/>
  <c r="AW89" i="25"/>
  <c r="BA83" i="26" s="1"/>
  <c r="AW83" i="25"/>
  <c r="BA77" i="26" s="1"/>
  <c r="AW68" i="25"/>
  <c r="BA62" i="26" s="1"/>
  <c r="AW52" i="25"/>
  <c r="BA46" i="26" s="1"/>
  <c r="AW41" i="25"/>
  <c r="BA35" i="26" s="1"/>
  <c r="AW35" i="25"/>
  <c r="BA29" i="26" s="1"/>
  <c r="AW15" i="25"/>
  <c r="BA9" i="26" s="1"/>
  <c r="AW105" i="25"/>
  <c r="BA99" i="26" s="1"/>
  <c r="AW101" i="25"/>
  <c r="BA95" i="26" s="1"/>
  <c r="AW100" i="25"/>
  <c r="BA94" i="26" s="1"/>
  <c r="AW95" i="25"/>
  <c r="BA89" i="26" s="1"/>
  <c r="AW90" i="25"/>
  <c r="BA84" i="26" s="1"/>
  <c r="AW85" i="25"/>
  <c r="BA79" i="26" s="1"/>
  <c r="AW80" i="25"/>
  <c r="BA74" i="26" s="1"/>
  <c r="AW79" i="25"/>
  <c r="BA73" i="26" s="1"/>
  <c r="AW74" i="25"/>
  <c r="BA68" i="26" s="1"/>
  <c r="AW69" i="25"/>
  <c r="BA63" i="26" s="1"/>
  <c r="AW64" i="25"/>
  <c r="BA58" i="26" s="1"/>
  <c r="AW63" i="25"/>
  <c r="BA57" i="26" s="1"/>
  <c r="AW58" i="25"/>
  <c r="BA52" i="26" s="1"/>
  <c r="AW53" i="25"/>
  <c r="BA47" i="26" s="1"/>
  <c r="AW48" i="25"/>
  <c r="BA42" i="26" s="1"/>
  <c r="AW47" i="25"/>
  <c r="BA41" i="26" s="1"/>
  <c r="AW42" i="25"/>
  <c r="BA36" i="26" s="1"/>
  <c r="AW37" i="25"/>
  <c r="BA31" i="26" s="1"/>
  <c r="AW32" i="25"/>
  <c r="BA26" i="26" s="1"/>
  <c r="AW31" i="25"/>
  <c r="BA25" i="26" s="1"/>
  <c r="AW27" i="25"/>
  <c r="BA21" i="26" s="1"/>
  <c r="AW22" i="25"/>
  <c r="BA16" i="26" s="1"/>
  <c r="AW17" i="25"/>
  <c r="BA11" i="26" s="1"/>
  <c r="AW16" i="25"/>
  <c r="BA10" i="26" s="1"/>
  <c r="AW11" i="25"/>
  <c r="BA5" i="26" s="1"/>
  <c r="AW88" i="25"/>
  <c r="BA82" i="26" s="1"/>
  <c r="AW78" i="25"/>
  <c r="BA72" i="26" s="1"/>
  <c r="AW73" i="25"/>
  <c r="BA67" i="26" s="1"/>
  <c r="AW67" i="25"/>
  <c r="BA61" i="26" s="1"/>
  <c r="AW46" i="25"/>
  <c r="BA40" i="26" s="1"/>
  <c r="AW36" i="25"/>
  <c r="BA30" i="26" s="1"/>
  <c r="AW30" i="25"/>
  <c r="BA24" i="26" s="1"/>
  <c r="AW21" i="25"/>
  <c r="BA15" i="26" s="1"/>
  <c r="AW10" i="25"/>
  <c r="BA4" i="26" s="1"/>
  <c r="AW106" i="25"/>
  <c r="BA100" i="26" s="1"/>
  <c r="AW102" i="25"/>
  <c r="BA96" i="26" s="1"/>
  <c r="AW97" i="25"/>
  <c r="BA91" i="26" s="1"/>
  <c r="AW96" i="25"/>
  <c r="BA90" i="26" s="1"/>
  <c r="AW91" i="25"/>
  <c r="BA85" i="26" s="1"/>
  <c r="AW86" i="25"/>
  <c r="BA80" i="26" s="1"/>
  <c r="AW81" i="25"/>
  <c r="BA75" i="26" s="1"/>
  <c r="AW76" i="25"/>
  <c r="BA70" i="26" s="1"/>
  <c r="AW75" i="25"/>
  <c r="BA69" i="26" s="1"/>
  <c r="AW70" i="25"/>
  <c r="BA64" i="26" s="1"/>
  <c r="AW65" i="25"/>
  <c r="BA59" i="26" s="1"/>
  <c r="AW60" i="25"/>
  <c r="BA54" i="26" s="1"/>
  <c r="AW59" i="25"/>
  <c r="BA53" i="26" s="1"/>
  <c r="AW54" i="25"/>
  <c r="BA48" i="26" s="1"/>
  <c r="AW49" i="25"/>
  <c r="BA43" i="26" s="1"/>
  <c r="AW44" i="25"/>
  <c r="BA38" i="26" s="1"/>
  <c r="AW43" i="25"/>
  <c r="BA37" i="26" s="1"/>
  <c r="AW38" i="25"/>
  <c r="BA32" i="26" s="1"/>
  <c r="AW33" i="25"/>
  <c r="BA27" i="26" s="1"/>
  <c r="AW28" i="25"/>
  <c r="BA22" i="26" s="1"/>
  <c r="AW24" i="25"/>
  <c r="BA18" i="26" s="1"/>
  <c r="AW23" i="25"/>
  <c r="BA17" i="26" s="1"/>
  <c r="AW18" i="25"/>
  <c r="BA12" i="26" s="1"/>
  <c r="AW13" i="25"/>
  <c r="BA7" i="26" s="1"/>
  <c r="AW12" i="25"/>
  <c r="BA6" i="26" s="1"/>
  <c r="AW94" i="25"/>
  <c r="BA88" i="26" s="1"/>
  <c r="AW84" i="25"/>
  <c r="BA78" i="26" s="1"/>
  <c r="AW62" i="25"/>
  <c r="BA56" i="26" s="1"/>
  <c r="AW57" i="25"/>
  <c r="BA51" i="26" s="1"/>
  <c r="AW51" i="25"/>
  <c r="BA45" i="26" s="1"/>
  <c r="AW26" i="25"/>
  <c r="BA20" i="26" s="1"/>
  <c r="AW20" i="25"/>
  <c r="BA14" i="26" s="1"/>
  <c r="AW9" i="25"/>
  <c r="BA3" i="26" s="1"/>
  <c r="AW7" i="25"/>
  <c r="AW8" i="25"/>
  <c r="D67" i="22" l="1"/>
  <c r="D66" i="22"/>
  <c r="F67" i="22"/>
  <c r="E67" i="22"/>
  <c r="F66" i="22"/>
  <c r="E66" i="22"/>
  <c r="BI43" i="25"/>
  <c r="BI42" i="25"/>
  <c r="G67" i="22" l="1"/>
  <c r="G66" i="22"/>
  <c r="A3" i="27" l="1"/>
  <c r="G31" i="22"/>
  <c r="N17" i="22" l="1"/>
  <c r="AG5" i="26" l="1"/>
  <c r="AG4" i="26"/>
  <c r="AG6" i="26"/>
  <c r="AG3" i="26"/>
  <c r="N31" i="22"/>
  <c r="AI107" i="25" s="1"/>
  <c r="AI101" i="26" s="1"/>
  <c r="AZ3" i="25"/>
  <c r="AY43" i="25" l="1"/>
  <c r="AI75" i="25"/>
  <c r="AI69" i="26" s="1"/>
  <c r="AI29" i="25"/>
  <c r="AI23" i="26" s="1"/>
  <c r="AI22" i="25"/>
  <c r="AI16" i="26" s="1"/>
  <c r="AI65" i="25"/>
  <c r="AI59" i="26" s="1"/>
  <c r="AI45" i="25"/>
  <c r="AI39" i="26" s="1"/>
  <c r="AI92" i="25"/>
  <c r="AI86" i="26" s="1"/>
  <c r="AI81" i="25"/>
  <c r="AI75" i="26" s="1"/>
  <c r="AI77" i="25"/>
  <c r="AI71" i="26" s="1"/>
  <c r="AI26" i="25"/>
  <c r="AI20" i="26" s="1"/>
  <c r="AI98" i="25"/>
  <c r="AI92" i="26" s="1"/>
  <c r="AI94" i="25"/>
  <c r="AI88" i="26" s="1"/>
  <c r="AI33" i="25"/>
  <c r="AI27" i="26" s="1"/>
  <c r="AI27" i="25"/>
  <c r="AI21" i="26" s="1"/>
  <c r="AI18" i="25"/>
  <c r="AI12" i="26" s="1"/>
  <c r="AI23" i="25"/>
  <c r="AI17" i="26" s="1"/>
  <c r="AI61" i="25"/>
  <c r="AI55" i="26" s="1"/>
  <c r="AI60" i="25"/>
  <c r="AI54" i="26" s="1"/>
  <c r="AI49" i="25"/>
  <c r="AI43" i="26" s="1"/>
  <c r="AI41" i="25"/>
  <c r="AI35" i="26" s="1"/>
  <c r="AI53" i="25"/>
  <c r="AI47" i="26" s="1"/>
  <c r="AI37" i="25"/>
  <c r="AI31" i="26" s="1"/>
  <c r="AI69" i="25"/>
  <c r="AI63" i="26" s="1"/>
  <c r="AI105" i="25"/>
  <c r="AI99" i="26" s="1"/>
  <c r="AI8" i="25"/>
  <c r="AI7" i="25"/>
  <c r="AI59" i="25"/>
  <c r="AI53" i="26" s="1"/>
  <c r="AI28" i="25"/>
  <c r="AI22" i="26" s="1"/>
  <c r="AI32" i="25"/>
  <c r="AI26" i="26" s="1"/>
  <c r="AI48" i="25"/>
  <c r="AI42" i="26" s="1"/>
  <c r="AI64" i="25"/>
  <c r="AI58" i="26" s="1"/>
  <c r="AI80" i="25"/>
  <c r="AI74" i="26" s="1"/>
  <c r="AI97" i="25"/>
  <c r="AI91" i="26" s="1"/>
  <c r="AI58" i="25"/>
  <c r="AI52" i="26" s="1"/>
  <c r="AI76" i="25"/>
  <c r="AI70" i="26" s="1"/>
  <c r="AI25" i="25"/>
  <c r="AI19" i="26" s="1"/>
  <c r="AI17" i="25"/>
  <c r="AI11" i="26" s="1"/>
  <c r="AI36" i="25"/>
  <c r="AI30" i="26" s="1"/>
  <c r="AI52" i="25"/>
  <c r="AI46" i="26" s="1"/>
  <c r="AI68" i="25"/>
  <c r="AI62" i="26" s="1"/>
  <c r="AI84" i="25"/>
  <c r="AI78" i="26" s="1"/>
  <c r="AI101" i="25"/>
  <c r="AI95" i="26" s="1"/>
  <c r="AI93" i="25"/>
  <c r="AI87" i="26" s="1"/>
  <c r="AI11" i="25"/>
  <c r="AI5" i="26" s="1"/>
  <c r="AI21" i="25"/>
  <c r="AI15" i="26" s="1"/>
  <c r="AI40" i="25"/>
  <c r="AI34" i="26" s="1"/>
  <c r="AI56" i="25"/>
  <c r="AI50" i="26" s="1"/>
  <c r="AI72" i="25"/>
  <c r="AI66" i="26" s="1"/>
  <c r="AI88" i="25"/>
  <c r="AI82" i="26" s="1"/>
  <c r="AI104" i="25"/>
  <c r="AI98" i="26" s="1"/>
  <c r="AI85" i="25"/>
  <c r="AI79" i="26" s="1"/>
  <c r="AI89" i="25"/>
  <c r="AI83" i="26" s="1"/>
  <c r="AI24" i="25"/>
  <c r="AI18" i="26" s="1"/>
  <c r="AI90" i="25"/>
  <c r="AI84" i="26" s="1"/>
  <c r="AI30" i="25"/>
  <c r="AI24" i="26" s="1"/>
  <c r="AI46" i="25"/>
  <c r="AI40" i="26" s="1"/>
  <c r="AI62" i="25"/>
  <c r="AI56" i="26" s="1"/>
  <c r="AI78" i="25"/>
  <c r="AI72" i="26" s="1"/>
  <c r="AI95" i="25"/>
  <c r="AI89" i="26" s="1"/>
  <c r="AI42" i="25"/>
  <c r="AI36" i="26" s="1"/>
  <c r="AI73" i="25"/>
  <c r="AI67" i="26" s="1"/>
  <c r="AI12" i="25"/>
  <c r="AI6" i="26" s="1"/>
  <c r="AI15" i="25"/>
  <c r="AI9" i="26" s="1"/>
  <c r="AI34" i="25"/>
  <c r="AI28" i="26" s="1"/>
  <c r="AI50" i="25"/>
  <c r="AI44" i="26" s="1"/>
  <c r="AI66" i="25"/>
  <c r="AI60" i="26" s="1"/>
  <c r="AI82" i="25"/>
  <c r="AI76" i="26" s="1"/>
  <c r="AI99" i="25"/>
  <c r="AI93" i="26" s="1"/>
  <c r="AI57" i="25"/>
  <c r="AI51" i="26" s="1"/>
  <c r="AI14" i="25"/>
  <c r="AI8" i="26" s="1"/>
  <c r="AI19" i="25"/>
  <c r="AI13" i="26" s="1"/>
  <c r="AI38" i="25"/>
  <c r="AI32" i="26" s="1"/>
  <c r="AI54" i="25"/>
  <c r="AI48" i="26" s="1"/>
  <c r="AI70" i="25"/>
  <c r="AI64" i="26" s="1"/>
  <c r="AI86" i="25"/>
  <c r="AI80" i="26" s="1"/>
  <c r="AI102" i="25"/>
  <c r="AI96" i="26" s="1"/>
  <c r="AI106" i="25"/>
  <c r="AI100" i="26" s="1"/>
  <c r="AI43" i="25"/>
  <c r="AI37" i="26" s="1"/>
  <c r="AI10" i="25"/>
  <c r="AI4" i="26" s="1"/>
  <c r="AI31" i="25"/>
  <c r="AI25" i="26" s="1"/>
  <c r="AI47" i="25"/>
  <c r="AI41" i="26" s="1"/>
  <c r="AI63" i="25"/>
  <c r="AI57" i="26" s="1"/>
  <c r="AI79" i="25"/>
  <c r="AI73" i="26" s="1"/>
  <c r="AI96" i="25"/>
  <c r="AI90" i="26" s="1"/>
  <c r="AI44" i="25"/>
  <c r="AI38" i="26" s="1"/>
  <c r="AI74" i="25"/>
  <c r="AI68" i="26" s="1"/>
  <c r="AI13" i="25"/>
  <c r="AI7" i="26" s="1"/>
  <c r="AI16" i="25"/>
  <c r="AI10" i="26" s="1"/>
  <c r="AI35" i="25"/>
  <c r="AI29" i="26" s="1"/>
  <c r="AI51" i="25"/>
  <c r="AI45" i="26" s="1"/>
  <c r="AI67" i="25"/>
  <c r="AI61" i="26" s="1"/>
  <c r="AI83" i="25"/>
  <c r="AI77" i="26" s="1"/>
  <c r="AI100" i="25"/>
  <c r="AI94" i="26" s="1"/>
  <c r="AI91" i="25"/>
  <c r="AI85" i="26" s="1"/>
  <c r="AI9" i="25"/>
  <c r="AI3" i="26" s="1"/>
  <c r="AI20" i="25"/>
  <c r="AI14" i="26" s="1"/>
  <c r="AI39" i="25"/>
  <c r="AI33" i="26" s="1"/>
  <c r="AI55" i="25"/>
  <c r="AI49" i="26" s="1"/>
  <c r="AI71" i="25"/>
  <c r="AI65" i="26" s="1"/>
  <c r="AI87" i="25"/>
  <c r="AI81" i="26" s="1"/>
  <c r="AI103" i="25"/>
  <c r="AI97" i="26" s="1"/>
  <c r="AZ55" i="25" l="1"/>
  <c r="AY54" i="25"/>
  <c r="AY55" i="25"/>
  <c r="AY44" i="25"/>
  <c r="AQ8" i="25"/>
  <c r="AO7" i="25" l="1"/>
  <c r="AN7" i="25"/>
  <c r="BC5" i="25"/>
  <c r="AO4" i="25" l="1"/>
  <c r="AL106" i="25"/>
  <c r="AP106" i="25" s="1"/>
  <c r="AL104" i="25"/>
  <c r="AP104" i="25" s="1"/>
  <c r="AL102" i="25"/>
  <c r="AP102" i="25" s="1"/>
  <c r="AL97" i="25"/>
  <c r="AP97" i="25" s="1"/>
  <c r="AL95" i="25"/>
  <c r="AP95" i="25" s="1"/>
  <c r="AL88" i="25"/>
  <c r="AP88" i="25" s="1"/>
  <c r="AL86" i="25"/>
  <c r="AP86" i="25" s="1"/>
  <c r="AL79" i="25"/>
  <c r="AP79" i="25" s="1"/>
  <c r="AL77" i="25"/>
  <c r="AP77" i="25" s="1"/>
  <c r="AL72" i="25"/>
  <c r="AP72" i="25" s="1"/>
  <c r="AL70" i="25"/>
  <c r="AP70" i="25" s="1"/>
  <c r="AL63" i="25"/>
  <c r="AP63" i="25" s="1"/>
  <c r="AL61" i="25"/>
  <c r="AP61" i="25" s="1"/>
  <c r="AL56" i="25"/>
  <c r="AP56" i="25" s="1"/>
  <c r="AL54" i="25"/>
  <c r="AP54" i="25" s="1"/>
  <c r="AL47" i="25"/>
  <c r="AP47" i="25" s="1"/>
  <c r="AL45" i="25"/>
  <c r="AP45" i="25" s="1"/>
  <c r="AL40" i="25"/>
  <c r="AP40" i="25" s="1"/>
  <c r="AL38" i="25"/>
  <c r="AP38" i="25" s="1"/>
  <c r="AL31" i="25"/>
  <c r="AP31" i="25" s="1"/>
  <c r="AL29" i="25"/>
  <c r="AP29" i="25" s="1"/>
  <c r="AL27" i="25"/>
  <c r="AP27" i="25" s="1"/>
  <c r="AL25" i="25"/>
  <c r="AP25" i="25" s="1"/>
  <c r="AL20" i="25"/>
  <c r="AP20" i="25" s="1"/>
  <c r="AL18" i="25"/>
  <c r="AP18" i="25" s="1"/>
  <c r="AL100" i="25"/>
  <c r="AP100" i="25" s="1"/>
  <c r="AL98" i="25"/>
  <c r="AP98" i="25" s="1"/>
  <c r="AL93" i="25"/>
  <c r="AP93" i="25" s="1"/>
  <c r="AL91" i="25"/>
  <c r="AP91" i="25" s="1"/>
  <c r="AL84" i="25"/>
  <c r="AP84" i="25" s="1"/>
  <c r="AL82" i="25"/>
  <c r="AP82" i="25" s="1"/>
  <c r="AL75" i="25"/>
  <c r="AP75" i="25" s="1"/>
  <c r="AL73" i="25"/>
  <c r="AP73" i="25" s="1"/>
  <c r="AL68" i="25"/>
  <c r="AP68" i="25" s="1"/>
  <c r="AL66" i="25"/>
  <c r="AP66" i="25" s="1"/>
  <c r="AL59" i="25"/>
  <c r="AP59" i="25" s="1"/>
  <c r="AL57" i="25"/>
  <c r="AP57" i="25" s="1"/>
  <c r="AL52" i="25"/>
  <c r="AP52" i="25" s="1"/>
  <c r="AL50" i="25"/>
  <c r="AP50" i="25" s="1"/>
  <c r="AL43" i="25"/>
  <c r="AP43" i="25" s="1"/>
  <c r="AL41" i="25"/>
  <c r="AP41" i="25" s="1"/>
  <c r="AL36" i="25"/>
  <c r="AP36" i="25" s="1"/>
  <c r="AL34" i="25"/>
  <c r="AP34" i="25" s="1"/>
  <c r="AL23" i="25"/>
  <c r="AP23" i="25" s="1"/>
  <c r="AL16" i="25"/>
  <c r="AP16" i="25" s="1"/>
  <c r="AL14" i="25"/>
  <c r="AP14" i="25" s="1"/>
  <c r="AL11" i="25"/>
  <c r="AF5" i="26"/>
  <c r="AL107" i="25"/>
  <c r="AP107" i="25" s="1"/>
  <c r="AL105" i="25"/>
  <c r="AP105" i="25" s="1"/>
  <c r="AL103" i="25"/>
  <c r="AP103" i="25" s="1"/>
  <c r="AL96" i="25"/>
  <c r="AP96" i="25" s="1"/>
  <c r="AL94" i="25"/>
  <c r="AP94" i="25" s="1"/>
  <c r="AL89" i="25"/>
  <c r="AP89" i="25" s="1"/>
  <c r="AL87" i="25"/>
  <c r="AP87" i="25" s="1"/>
  <c r="AL85" i="25"/>
  <c r="AP85" i="25" s="1"/>
  <c r="AL80" i="25"/>
  <c r="AP80" i="25" s="1"/>
  <c r="AL78" i="25"/>
  <c r="AP78" i="25" s="1"/>
  <c r="AL71" i="25"/>
  <c r="AP71" i="25" s="1"/>
  <c r="AL69" i="25"/>
  <c r="AP69" i="25" s="1"/>
  <c r="AL64" i="25"/>
  <c r="AP64" i="25" s="1"/>
  <c r="AL62" i="25"/>
  <c r="AP62" i="25" s="1"/>
  <c r="AL55" i="25"/>
  <c r="AP55" i="25" s="1"/>
  <c r="AL53" i="25"/>
  <c r="AP53" i="25" s="1"/>
  <c r="AL48" i="25"/>
  <c r="AP48" i="25" s="1"/>
  <c r="AL46" i="25"/>
  <c r="AP46" i="25" s="1"/>
  <c r="AL39" i="25"/>
  <c r="AP39" i="25" s="1"/>
  <c r="AL37" i="25"/>
  <c r="AP37" i="25" s="1"/>
  <c r="AL32" i="25"/>
  <c r="AP32" i="25" s="1"/>
  <c r="AL30" i="25"/>
  <c r="AP30" i="25" s="1"/>
  <c r="AL28" i="25"/>
  <c r="AP28" i="25" s="1"/>
  <c r="AL26" i="25"/>
  <c r="AP26" i="25" s="1"/>
  <c r="AL21" i="25"/>
  <c r="AP21" i="25" s="1"/>
  <c r="AL19" i="25"/>
  <c r="AP19" i="25" s="1"/>
  <c r="AL101" i="25"/>
  <c r="AP101" i="25" s="1"/>
  <c r="AL99" i="25"/>
  <c r="AP99" i="25" s="1"/>
  <c r="AL92" i="25"/>
  <c r="AP92" i="25" s="1"/>
  <c r="AL90" i="25"/>
  <c r="AP90" i="25" s="1"/>
  <c r="AL83" i="25"/>
  <c r="AP83" i="25" s="1"/>
  <c r="AL81" i="25"/>
  <c r="AP81" i="25" s="1"/>
  <c r="AL76" i="25"/>
  <c r="AP76" i="25" s="1"/>
  <c r="AL74" i="25"/>
  <c r="AP74" i="25" s="1"/>
  <c r="AL67" i="25"/>
  <c r="AP67" i="25" s="1"/>
  <c r="AL65" i="25"/>
  <c r="AP65" i="25" s="1"/>
  <c r="AL60" i="25"/>
  <c r="AP60" i="25" s="1"/>
  <c r="AL58" i="25"/>
  <c r="AP58" i="25" s="1"/>
  <c r="AL51" i="25"/>
  <c r="AP51" i="25" s="1"/>
  <c r="AL49" i="25"/>
  <c r="AP49" i="25" s="1"/>
  <c r="AL44" i="25"/>
  <c r="AP44" i="25" s="1"/>
  <c r="AL42" i="25"/>
  <c r="AP42" i="25" s="1"/>
  <c r="AL35" i="25"/>
  <c r="AP35" i="25" s="1"/>
  <c r="AL33" i="25"/>
  <c r="AP33" i="25" s="1"/>
  <c r="AL24" i="25"/>
  <c r="AP24" i="25" s="1"/>
  <c r="AL22" i="25"/>
  <c r="AP22" i="25" s="1"/>
  <c r="AL17" i="25"/>
  <c r="AP17" i="25" s="1"/>
  <c r="AL15" i="25"/>
  <c r="AP15" i="25" s="1"/>
  <c r="AL12" i="25"/>
  <c r="AF6" i="26"/>
  <c r="AL9" i="25"/>
  <c r="AF3" i="26"/>
  <c r="AL13" i="25"/>
  <c r="AP13" i="25" s="1"/>
  <c r="AL10" i="25"/>
  <c r="AF4" i="26"/>
  <c r="AL8" i="25"/>
  <c r="AP8" i="25" s="1"/>
  <c r="E64" i="22"/>
  <c r="E63" i="22"/>
  <c r="E62" i="22"/>
  <c r="E61" i="22"/>
  <c r="E60" i="22"/>
  <c r="B3" i="27"/>
  <c r="BD15" i="25"/>
  <c r="BD13" i="25"/>
  <c r="BB14" i="25"/>
  <c r="BD14" i="25" s="1"/>
  <c r="BD12" i="25"/>
  <c r="N36" i="22"/>
  <c r="N22" i="22"/>
  <c r="Q53" i="22"/>
  <c r="Q52" i="22"/>
  <c r="Q51" i="22"/>
  <c r="Q50" i="22"/>
  <c r="Q49" i="22"/>
  <c r="Q48" i="22"/>
  <c r="Q47" i="22"/>
  <c r="Q46" i="22"/>
  <c r="Q45" i="22"/>
  <c r="P53" i="22"/>
  <c r="P52" i="22"/>
  <c r="P51" i="22"/>
  <c r="P50" i="22"/>
  <c r="P49" i="22"/>
  <c r="P48" i="22"/>
  <c r="P47" i="22"/>
  <c r="P46" i="22"/>
  <c r="P45" i="22"/>
  <c r="BF2" i="26"/>
  <c r="BE2" i="26"/>
  <c r="N2" i="26"/>
  <c r="P44" i="22"/>
  <c r="AI2" i="26"/>
  <c r="AD2" i="26"/>
  <c r="N23" i="22"/>
  <c r="F65" i="22"/>
  <c r="F64" i="22"/>
  <c r="F63" i="22"/>
  <c r="F62" i="22"/>
  <c r="F61" i="22"/>
  <c r="D64" i="22"/>
  <c r="D60" i="22"/>
  <c r="AG2" i="26"/>
  <c r="AJ8" i="25"/>
  <c r="AJ2" i="26" s="1"/>
  <c r="BI40" i="25"/>
  <c r="BL34" i="25"/>
  <c r="BC11" i="25"/>
  <c r="BC13" i="25" s="1"/>
  <c r="BE13" i="25" s="1"/>
  <c r="E65" i="22"/>
  <c r="BI41" i="25"/>
  <c r="BI36" i="25"/>
  <c r="BI35" i="25"/>
  <c r="N9" i="22"/>
  <c r="AJ7" i="25"/>
  <c r="AE2" i="26"/>
  <c r="X2" i="26"/>
  <c r="W2" i="26"/>
  <c r="V2" i="26"/>
  <c r="U2" i="26"/>
  <c r="T2" i="26"/>
  <c r="S2" i="26"/>
  <c r="R2" i="26"/>
  <c r="Q2" i="26"/>
  <c r="P2" i="26"/>
  <c r="D2" i="26"/>
  <c r="A2" i="26"/>
  <c r="T67" i="31" l="1"/>
  <c r="M67" i="31" s="1"/>
  <c r="T35" i="31"/>
  <c r="M35" i="31" s="1"/>
  <c r="T95" i="31"/>
  <c r="M95" i="31" s="1"/>
  <c r="T63" i="31"/>
  <c r="M63" i="31" s="1"/>
  <c r="T32" i="31"/>
  <c r="M32" i="31" s="1"/>
  <c r="T11" i="31"/>
  <c r="M11" i="31" s="1"/>
  <c r="T101" i="31"/>
  <c r="M101" i="31" s="1"/>
  <c r="T51" i="31"/>
  <c r="M51" i="31" s="1"/>
  <c r="T23" i="31"/>
  <c r="M23" i="31" s="1"/>
  <c r="T37" i="31"/>
  <c r="M37" i="31" s="1"/>
  <c r="T98" i="31"/>
  <c r="M98" i="31" s="1"/>
  <c r="T46" i="31"/>
  <c r="M46" i="31" s="1"/>
  <c r="T89" i="31"/>
  <c r="M89" i="31" s="1"/>
  <c r="T41" i="31"/>
  <c r="M41" i="31" s="1"/>
  <c r="T94" i="31"/>
  <c r="M94" i="31" s="1"/>
  <c r="T50" i="31"/>
  <c r="M50" i="31" s="1"/>
  <c r="T6" i="31"/>
  <c r="M6" i="31" s="1"/>
  <c r="T52" i="31"/>
  <c r="M52" i="31" s="1"/>
  <c r="T78" i="31"/>
  <c r="M78" i="31" s="1"/>
  <c r="T30" i="31"/>
  <c r="M30" i="31" s="1"/>
  <c r="T75" i="31"/>
  <c r="M75" i="31" s="1"/>
  <c r="T39" i="31"/>
  <c r="M39" i="31" s="1"/>
  <c r="T27" i="31"/>
  <c r="M27" i="31" s="1"/>
  <c r="T31" i="31"/>
  <c r="M31" i="31" s="1"/>
  <c r="T64" i="31"/>
  <c r="M64" i="31" s="1"/>
  <c r="T48" i="31"/>
  <c r="M48" i="31" s="1"/>
  <c r="T5" i="31"/>
  <c r="M5" i="31" s="1"/>
  <c r="T33" i="31"/>
  <c r="M33" i="31" s="1"/>
  <c r="T29" i="31"/>
  <c r="M29" i="31" s="1"/>
  <c r="T61" i="31"/>
  <c r="M61" i="31" s="1"/>
  <c r="T93" i="31"/>
  <c r="M93" i="31" s="1"/>
  <c r="T65" i="31"/>
  <c r="M65" i="31" s="1"/>
  <c r="T57" i="31"/>
  <c r="M57" i="31" s="1"/>
  <c r="T92" i="31"/>
  <c r="M92" i="31" s="1"/>
  <c r="T17" i="31"/>
  <c r="M17" i="31" s="1"/>
  <c r="T86" i="31"/>
  <c r="M86" i="31" s="1"/>
  <c r="T38" i="31"/>
  <c r="M38" i="31" s="1"/>
  <c r="T85" i="31"/>
  <c r="M85" i="31" s="1"/>
  <c r="T25" i="31"/>
  <c r="M25" i="31" s="1"/>
  <c r="T82" i="31"/>
  <c r="M82" i="31" s="1"/>
  <c r="T34" i="31"/>
  <c r="M34" i="31" s="1"/>
  <c r="T100" i="31"/>
  <c r="M100" i="31" s="1"/>
  <c r="T36" i="31"/>
  <c r="M36" i="31" s="1"/>
  <c r="T66" i="31"/>
  <c r="M66" i="31" s="1"/>
  <c r="T10" i="31"/>
  <c r="M10" i="31" s="1"/>
  <c r="T71" i="31"/>
  <c r="M71" i="31" s="1"/>
  <c r="T19" i="31"/>
  <c r="M19" i="31" s="1"/>
  <c r="T91" i="31"/>
  <c r="M91" i="31" s="1"/>
  <c r="T79" i="31"/>
  <c r="M79" i="31" s="1"/>
  <c r="T83" i="31"/>
  <c r="M83" i="31" s="1"/>
  <c r="T43" i="31"/>
  <c r="M43" i="31" s="1"/>
  <c r="T76" i="31"/>
  <c r="M76" i="31" s="1"/>
  <c r="T16" i="31"/>
  <c r="M16" i="31" s="1"/>
  <c r="T60" i="31"/>
  <c r="M60" i="31" s="1"/>
  <c r="T69" i="31"/>
  <c r="M69" i="31" s="1"/>
  <c r="T49" i="31"/>
  <c r="M49" i="31" s="1"/>
  <c r="T8" i="31"/>
  <c r="M8" i="31" s="1"/>
  <c r="T40" i="31"/>
  <c r="M40" i="31" s="1"/>
  <c r="T72" i="31"/>
  <c r="M72" i="31" s="1"/>
  <c r="T97" i="31"/>
  <c r="M97" i="31" s="1"/>
  <c r="T14" i="31"/>
  <c r="M14" i="31" s="1"/>
  <c r="T68" i="31"/>
  <c r="M68" i="31" s="1"/>
  <c r="T42" i="31"/>
  <c r="M42" i="31" s="1"/>
  <c r="T47" i="31"/>
  <c r="M47" i="31" s="1"/>
  <c r="T44" i="31"/>
  <c r="M44" i="31" s="1"/>
  <c r="T56" i="31"/>
  <c r="M56" i="31" s="1"/>
  <c r="T70" i="31"/>
  <c r="M70" i="31" s="1"/>
  <c r="T22" i="31"/>
  <c r="M22" i="31" s="1"/>
  <c r="T73" i="31"/>
  <c r="M73" i="31" s="1"/>
  <c r="T21" i="31"/>
  <c r="M21" i="31" s="1"/>
  <c r="T74" i="31"/>
  <c r="M74" i="31" s="1"/>
  <c r="T26" i="31"/>
  <c r="M26" i="31" s="1"/>
  <c r="T84" i="31"/>
  <c r="M84" i="31" s="1"/>
  <c r="T20" i="31"/>
  <c r="M20" i="31" s="1"/>
  <c r="T54" i="31"/>
  <c r="M54" i="31" s="1"/>
  <c r="T99" i="31"/>
  <c r="M99" i="31" s="1"/>
  <c r="T59" i="31"/>
  <c r="M59" i="31" s="1"/>
  <c r="T7" i="31"/>
  <c r="M7" i="31" s="1"/>
  <c r="T12" i="31"/>
  <c r="M12" i="31" s="1"/>
  <c r="T15" i="31"/>
  <c r="M15" i="31" s="1"/>
  <c r="T96" i="31"/>
  <c r="M96" i="31" s="1"/>
  <c r="T28" i="31"/>
  <c r="M28" i="31" s="1"/>
  <c r="T80" i="31"/>
  <c r="M80" i="31" s="1"/>
  <c r="T53" i="31"/>
  <c r="M53" i="31" s="1"/>
  <c r="T81" i="31"/>
  <c r="M81" i="31" s="1"/>
  <c r="T13" i="31"/>
  <c r="M13" i="31" s="1"/>
  <c r="T45" i="31"/>
  <c r="M45" i="31" s="1"/>
  <c r="T77" i="31"/>
  <c r="M77" i="31" s="1"/>
  <c r="T58" i="31"/>
  <c r="M58" i="31" s="1"/>
  <c r="T9" i="31"/>
  <c r="M9" i="31" s="1"/>
  <c r="T62" i="31"/>
  <c r="M62" i="31" s="1"/>
  <c r="T18" i="31"/>
  <c r="M18" i="31" s="1"/>
  <c r="T90" i="31"/>
  <c r="M90" i="31" s="1"/>
  <c r="T87" i="31"/>
  <c r="M87" i="31" s="1"/>
  <c r="T55" i="31"/>
  <c r="M55" i="31" s="1"/>
  <c r="T24" i="31"/>
  <c r="M24" i="31" s="1"/>
  <c r="T88" i="31"/>
  <c r="M88" i="31" s="1"/>
  <c r="AZ67" i="26"/>
  <c r="AZ43" i="26"/>
  <c r="AZ75" i="26"/>
  <c r="AZ70" i="26"/>
  <c r="AZ62" i="26"/>
  <c r="AZ80" i="26"/>
  <c r="AZ41" i="26"/>
  <c r="AZ83" i="26"/>
  <c r="AZ11" i="26"/>
  <c r="AZ44" i="26"/>
  <c r="AZ15" i="26"/>
  <c r="AZ63" i="26"/>
  <c r="AZ57" i="26"/>
  <c r="AZ66" i="26"/>
  <c r="AZ13" i="26"/>
  <c r="AZ9" i="26"/>
  <c r="AZ58" i="26"/>
  <c r="AZ56" i="26"/>
  <c r="AZ55" i="26"/>
  <c r="AZ76" i="26"/>
  <c r="AZ74" i="26"/>
  <c r="AZ10" i="26"/>
  <c r="AZ7" i="26"/>
  <c r="AZ42" i="26"/>
  <c r="AZ59" i="26"/>
  <c r="AZ12" i="26"/>
  <c r="AZ78" i="26"/>
  <c r="AZ14" i="26"/>
  <c r="AZ71" i="26"/>
  <c r="AZ65" i="26"/>
  <c r="AZ84" i="26"/>
  <c r="AZ60" i="26"/>
  <c r="AZ16" i="26"/>
  <c r="AZ64" i="26"/>
  <c r="AZ68" i="26"/>
  <c r="AZ8" i="26"/>
  <c r="AZ72" i="26"/>
  <c r="AZ77" i="26"/>
  <c r="AZ81" i="26"/>
  <c r="AZ79" i="26"/>
  <c r="AZ22" i="26"/>
  <c r="AZ20" i="26"/>
  <c r="AZ17" i="26"/>
  <c r="AZ25" i="26"/>
  <c r="AZ61" i="26"/>
  <c r="AZ69" i="26"/>
  <c r="AZ73" i="26"/>
  <c r="AZ18" i="26"/>
  <c r="AZ82" i="26"/>
  <c r="AZ24" i="26"/>
  <c r="AZ26" i="26"/>
  <c r="AZ27" i="26"/>
  <c r="AZ28" i="26"/>
  <c r="AZ29" i="26"/>
  <c r="AZ30" i="26"/>
  <c r="AZ31" i="26"/>
  <c r="AZ32" i="26"/>
  <c r="AZ33" i="26"/>
  <c r="AZ34" i="26"/>
  <c r="AZ35" i="26"/>
  <c r="AZ36" i="26"/>
  <c r="AZ37" i="26"/>
  <c r="AZ38" i="26"/>
  <c r="AZ39" i="26"/>
  <c r="AZ40" i="26"/>
  <c r="AZ54" i="26"/>
  <c r="AZ23" i="26"/>
  <c r="AZ45" i="26"/>
  <c r="AZ90" i="26"/>
  <c r="AZ91" i="26"/>
  <c r="AZ92" i="26"/>
  <c r="AZ93" i="26"/>
  <c r="AZ94" i="26"/>
  <c r="AZ95" i="26"/>
  <c r="AZ96" i="26"/>
  <c r="AZ97" i="26"/>
  <c r="AZ98" i="26"/>
  <c r="AZ99" i="26"/>
  <c r="AZ100" i="26"/>
  <c r="AZ101" i="26"/>
  <c r="AZ86" i="26"/>
  <c r="AZ19" i="26"/>
  <c r="AZ21" i="26"/>
  <c r="AZ46" i="26"/>
  <c r="AZ47" i="26"/>
  <c r="AZ48" i="26"/>
  <c r="AZ49" i="26"/>
  <c r="AZ50" i="26"/>
  <c r="AZ51" i="26"/>
  <c r="AZ52" i="26"/>
  <c r="AZ53" i="26"/>
  <c r="AZ85" i="26"/>
  <c r="AZ87" i="26"/>
  <c r="AZ88" i="26"/>
  <c r="AZ89" i="26"/>
  <c r="AU52" i="25"/>
  <c r="AK46" i="26" s="1"/>
  <c r="AU50" i="25"/>
  <c r="AK44" i="26" s="1"/>
  <c r="AU14" i="25"/>
  <c r="AK8" i="26" s="1"/>
  <c r="AU32" i="25"/>
  <c r="AK26" i="26" s="1"/>
  <c r="AU49" i="25"/>
  <c r="AK43" i="26" s="1"/>
  <c r="AU65" i="25"/>
  <c r="AK59" i="26" s="1"/>
  <c r="AU81" i="25"/>
  <c r="AK75" i="26" s="1"/>
  <c r="AU97" i="25"/>
  <c r="AK91" i="26" s="1"/>
  <c r="AU23" i="25"/>
  <c r="AK17" i="26" s="1"/>
  <c r="AU37" i="25"/>
  <c r="AK31" i="26" s="1"/>
  <c r="AU56" i="25"/>
  <c r="AK50" i="26" s="1"/>
  <c r="AU72" i="25"/>
  <c r="AK66" i="26" s="1"/>
  <c r="AU88" i="25"/>
  <c r="AK82" i="26" s="1"/>
  <c r="AU104" i="25"/>
  <c r="AK98" i="26" s="1"/>
  <c r="AU22" i="25"/>
  <c r="AK16" i="26" s="1"/>
  <c r="AU40" i="25"/>
  <c r="AK34" i="26" s="1"/>
  <c r="AU55" i="25"/>
  <c r="AK49" i="26" s="1"/>
  <c r="AU71" i="25"/>
  <c r="AK65" i="26" s="1"/>
  <c r="AU87" i="25"/>
  <c r="AK81" i="26" s="1"/>
  <c r="AU103" i="25"/>
  <c r="AK97" i="26" s="1"/>
  <c r="AU25" i="25"/>
  <c r="AK19" i="26" s="1"/>
  <c r="AU39" i="25"/>
  <c r="AK33" i="26" s="1"/>
  <c r="AU54" i="25"/>
  <c r="AK48" i="26" s="1"/>
  <c r="AU70" i="25"/>
  <c r="AK64" i="26" s="1"/>
  <c r="AU86" i="25"/>
  <c r="AK80" i="26" s="1"/>
  <c r="AU102" i="25"/>
  <c r="AK96" i="26" s="1"/>
  <c r="AU20" i="25"/>
  <c r="AK14" i="26" s="1"/>
  <c r="AU38" i="25"/>
  <c r="AK32" i="26" s="1"/>
  <c r="AU53" i="25"/>
  <c r="AK47" i="26" s="1"/>
  <c r="AU69" i="25"/>
  <c r="AK63" i="26" s="1"/>
  <c r="AU85" i="25"/>
  <c r="AK79" i="26" s="1"/>
  <c r="AU101" i="25"/>
  <c r="AK95" i="26" s="1"/>
  <c r="AU27" i="25"/>
  <c r="AK21" i="26" s="1"/>
  <c r="AU45" i="25"/>
  <c r="AK39" i="26" s="1"/>
  <c r="AU76" i="25"/>
  <c r="AK70" i="26" s="1"/>
  <c r="AU92" i="25"/>
  <c r="AK86" i="26" s="1"/>
  <c r="AU13" i="25"/>
  <c r="AK7" i="26" s="1"/>
  <c r="AU26" i="25"/>
  <c r="AK20" i="26" s="1"/>
  <c r="AU42" i="25"/>
  <c r="AK36" i="26" s="1"/>
  <c r="AU59" i="25"/>
  <c r="AK53" i="26" s="1"/>
  <c r="AU75" i="25"/>
  <c r="AK69" i="26" s="1"/>
  <c r="AU91" i="25"/>
  <c r="AK85" i="26" s="1"/>
  <c r="AU107" i="25"/>
  <c r="AK101" i="26" s="1"/>
  <c r="AU29" i="25"/>
  <c r="AK23" i="26" s="1"/>
  <c r="AU44" i="25"/>
  <c r="AK38" i="26" s="1"/>
  <c r="AU74" i="25"/>
  <c r="AK68" i="26" s="1"/>
  <c r="AU90" i="25"/>
  <c r="AK84" i="26" s="1"/>
  <c r="AU106" i="25"/>
  <c r="AK100" i="26" s="1"/>
  <c r="AU60" i="25"/>
  <c r="AK54" i="26" s="1"/>
  <c r="AU58" i="25"/>
  <c r="AK52" i="26" s="1"/>
  <c r="AU24" i="25"/>
  <c r="AK18" i="26" s="1"/>
  <c r="AU41" i="25"/>
  <c r="AK35" i="26" s="1"/>
  <c r="AU57" i="25"/>
  <c r="AK51" i="26" s="1"/>
  <c r="AU73" i="25"/>
  <c r="AK67" i="26" s="1"/>
  <c r="AU89" i="25"/>
  <c r="AK83" i="26" s="1"/>
  <c r="AU105" i="25"/>
  <c r="AK99" i="26" s="1"/>
  <c r="AU31" i="25"/>
  <c r="AK25" i="26" s="1"/>
  <c r="AU48" i="25"/>
  <c r="AK42" i="26" s="1"/>
  <c r="AU64" i="25"/>
  <c r="AK58" i="26" s="1"/>
  <c r="AU80" i="25"/>
  <c r="AK74" i="26" s="1"/>
  <c r="AU96" i="25"/>
  <c r="AK90" i="26" s="1"/>
  <c r="AU19" i="25"/>
  <c r="AK13" i="26" s="1"/>
  <c r="AU30" i="25"/>
  <c r="AK24" i="26" s="1"/>
  <c r="AU47" i="25"/>
  <c r="AK41" i="26" s="1"/>
  <c r="AU63" i="25"/>
  <c r="AK57" i="26" s="1"/>
  <c r="AU79" i="25"/>
  <c r="AK73" i="26" s="1"/>
  <c r="AU95" i="25"/>
  <c r="AK89" i="26" s="1"/>
  <c r="AU15" i="25"/>
  <c r="AK9" i="26" s="1"/>
  <c r="AU33" i="25"/>
  <c r="AK27" i="26" s="1"/>
  <c r="AU46" i="25"/>
  <c r="AK40" i="26" s="1"/>
  <c r="AU62" i="25"/>
  <c r="AK56" i="26" s="1"/>
  <c r="AU78" i="25"/>
  <c r="AK72" i="26" s="1"/>
  <c r="AU94" i="25"/>
  <c r="AK88" i="26" s="1"/>
  <c r="AU18" i="25"/>
  <c r="AK12" i="26" s="1"/>
  <c r="AU28" i="25"/>
  <c r="AK22" i="26" s="1"/>
  <c r="AU43" i="25"/>
  <c r="AK37" i="26" s="1"/>
  <c r="AU61" i="25"/>
  <c r="AK55" i="26" s="1"/>
  <c r="AU77" i="25"/>
  <c r="AK71" i="26" s="1"/>
  <c r="AU93" i="25"/>
  <c r="AK87" i="26" s="1"/>
  <c r="AU17" i="25"/>
  <c r="AK11" i="26" s="1"/>
  <c r="AU34" i="25"/>
  <c r="AK28" i="26" s="1"/>
  <c r="AU68" i="25"/>
  <c r="AK62" i="26" s="1"/>
  <c r="AU84" i="25"/>
  <c r="AK78" i="26" s="1"/>
  <c r="AU100" i="25"/>
  <c r="AK94" i="26" s="1"/>
  <c r="AU16" i="25"/>
  <c r="AK10" i="26" s="1"/>
  <c r="AU36" i="25"/>
  <c r="AK30" i="26" s="1"/>
  <c r="AU51" i="25"/>
  <c r="AK45" i="26" s="1"/>
  <c r="AU67" i="25"/>
  <c r="AK61" i="26" s="1"/>
  <c r="AU83" i="25"/>
  <c r="AK77" i="26" s="1"/>
  <c r="AU99" i="25"/>
  <c r="AK93" i="26" s="1"/>
  <c r="AU21" i="25"/>
  <c r="AK15" i="26" s="1"/>
  <c r="AU35" i="25"/>
  <c r="AK29" i="26" s="1"/>
  <c r="AU66" i="25"/>
  <c r="AK60" i="26" s="1"/>
  <c r="AU82" i="25"/>
  <c r="AK76" i="26" s="1"/>
  <c r="AU98" i="25"/>
  <c r="AK92" i="26" s="1"/>
  <c r="T4" i="31"/>
  <c r="M4" i="31" s="1"/>
  <c r="T3" i="31"/>
  <c r="M3" i="31" s="1"/>
  <c r="M2" i="31"/>
  <c r="BB5" i="26"/>
  <c r="BB6" i="26"/>
  <c r="AZ5" i="26"/>
  <c r="AZ6" i="26"/>
  <c r="G61" i="22"/>
  <c r="E8" i="22"/>
  <c r="AU7" i="25"/>
  <c r="BJ38" i="25"/>
  <c r="F68" i="22"/>
  <c r="J3" i="27" s="1"/>
  <c r="R3" i="27"/>
  <c r="BB4" i="26"/>
  <c r="BB3" i="26"/>
  <c r="AZ3" i="26"/>
  <c r="AZ4" i="26"/>
  <c r="C3" i="27"/>
  <c r="N25" i="22"/>
  <c r="H3" i="27"/>
  <c r="P3" i="27"/>
  <c r="O3" i="27" s="1"/>
  <c r="AZ13" i="25"/>
  <c r="AF2" i="26"/>
  <c r="AP10" i="25"/>
  <c r="AM10" i="25"/>
  <c r="AU10" i="25" s="1"/>
  <c r="AP12" i="25"/>
  <c r="AM12" i="25"/>
  <c r="AU12" i="25" s="1"/>
  <c r="AK6" i="26" s="1"/>
  <c r="AP9" i="25"/>
  <c r="AM9" i="25"/>
  <c r="AU9" i="25" s="1"/>
  <c r="AM11" i="25"/>
  <c r="AU11" i="25" s="1"/>
  <c r="AK5" i="26" s="1"/>
  <c r="AP11" i="25"/>
  <c r="N37" i="22"/>
  <c r="N49" i="22" s="1"/>
  <c r="G64" i="22"/>
  <c r="AM8" i="25"/>
  <c r="AU8" i="25" s="1"/>
  <c r="AL7" i="25"/>
  <c r="AY2" i="26"/>
  <c r="BA2" i="26"/>
  <c r="BJ43" i="25"/>
  <c r="BJ42" i="25"/>
  <c r="BD2" i="26"/>
  <c r="BH2" i="26"/>
  <c r="G62" i="22"/>
  <c r="AF5" i="25"/>
  <c r="BJ35" i="25"/>
  <c r="AG7" i="25" s="1"/>
  <c r="BJ41" i="25"/>
  <c r="BJ36" i="25"/>
  <c r="C2" i="26"/>
  <c r="BJ37" i="25"/>
  <c r="BJ40" i="25"/>
  <c r="AZ5" i="25"/>
  <c r="AZ6" i="25" s="1"/>
  <c r="BC12" i="25"/>
  <c r="BE12" i="25" s="1"/>
  <c r="BC2" i="26"/>
  <c r="BC15" i="25"/>
  <c r="BE15" i="25" s="1"/>
  <c r="G63" i="22"/>
  <c r="G60" i="22"/>
  <c r="BD16" i="25"/>
  <c r="BC16" i="25"/>
  <c r="BE16" i="25" s="1"/>
  <c r="G65" i="22"/>
  <c r="BB2" i="26"/>
  <c r="BG4" i="25" l="1"/>
  <c r="BI4" i="25" s="1"/>
  <c r="BA54" i="25"/>
  <c r="AS60" i="26"/>
  <c r="AS7" i="26"/>
  <c r="AS35" i="26"/>
  <c r="AS54" i="26"/>
  <c r="AS11" i="26"/>
  <c r="AS27" i="26"/>
  <c r="AS81" i="26"/>
  <c r="AS94" i="26"/>
  <c r="AS32" i="26"/>
  <c r="AS15" i="26"/>
  <c r="AS75" i="26"/>
  <c r="AS76" i="26"/>
  <c r="AS64" i="26"/>
  <c r="AS28" i="26"/>
  <c r="AS68" i="26"/>
  <c r="AS83" i="26"/>
  <c r="AS36" i="26"/>
  <c r="AS47" i="26"/>
  <c r="AS79" i="26"/>
  <c r="AS48" i="26"/>
  <c r="AS31" i="26"/>
  <c r="AS10" i="26"/>
  <c r="AS13" i="26"/>
  <c r="AS49" i="26"/>
  <c r="AS55" i="26"/>
  <c r="AS8" i="26"/>
  <c r="AS53" i="26"/>
  <c r="AS58" i="26"/>
  <c r="AS63" i="26"/>
  <c r="AS78" i="26"/>
  <c r="AS65" i="26"/>
  <c r="AS57" i="26"/>
  <c r="AS67" i="26"/>
  <c r="AS12" i="26"/>
  <c r="AS16" i="26"/>
  <c r="AS30" i="26"/>
  <c r="AS29" i="26"/>
  <c r="AS72" i="26"/>
  <c r="AS69" i="26"/>
  <c r="AS66" i="26"/>
  <c r="AS74" i="26"/>
  <c r="AS101" i="26"/>
  <c r="AS84" i="26"/>
  <c r="AS51" i="26"/>
  <c r="AS52" i="26"/>
  <c r="AS33" i="26"/>
  <c r="AS46" i="26"/>
  <c r="AS50" i="26"/>
  <c r="AS56" i="26"/>
  <c r="AS59" i="26"/>
  <c r="AS14" i="26"/>
  <c r="AS26" i="26"/>
  <c r="AS34" i="26"/>
  <c r="AS9" i="26"/>
  <c r="AS61" i="26"/>
  <c r="AS73" i="26"/>
  <c r="AS77" i="26"/>
  <c r="AS98" i="26"/>
  <c r="AS71" i="26"/>
  <c r="AS93" i="26"/>
  <c r="AS80" i="26"/>
  <c r="AS82" i="26"/>
  <c r="AS91" i="26"/>
  <c r="AS95" i="26"/>
  <c r="AS99" i="26"/>
  <c r="AS24" i="26"/>
  <c r="AS62" i="26"/>
  <c r="AS70" i="26"/>
  <c r="AS96" i="26"/>
  <c r="AS100" i="26"/>
  <c r="AS22" i="26"/>
  <c r="AS38" i="26"/>
  <c r="AS40" i="26"/>
  <c r="AS23" i="26"/>
  <c r="AS86" i="26"/>
  <c r="AS90" i="26"/>
  <c r="AS97" i="26"/>
  <c r="AS85" i="26"/>
  <c r="AS92" i="26"/>
  <c r="AS20" i="26"/>
  <c r="AS87" i="26"/>
  <c r="AS18" i="26"/>
  <c r="AS42" i="26"/>
  <c r="AS44" i="26"/>
  <c r="AS41" i="26"/>
  <c r="AS43" i="26"/>
  <c r="AS88" i="26"/>
  <c r="AS39" i="26"/>
  <c r="AS17" i="26"/>
  <c r="AS19" i="26"/>
  <c r="AS21" i="26"/>
  <c r="AS45" i="26"/>
  <c r="AS37" i="26"/>
  <c r="AS25" i="26"/>
  <c r="AS89" i="26"/>
  <c r="AF33" i="25"/>
  <c r="B27" i="26" s="1"/>
  <c r="AF44" i="25"/>
  <c r="B38" i="26" s="1"/>
  <c r="AF43" i="25"/>
  <c r="B37" i="26" s="1"/>
  <c r="AF34" i="25"/>
  <c r="B28" i="26" s="1"/>
  <c r="AF17" i="25"/>
  <c r="B11" i="26" s="1"/>
  <c r="AF16" i="25"/>
  <c r="B10" i="26" s="1"/>
  <c r="AF15" i="25"/>
  <c r="B9" i="26" s="1"/>
  <c r="AF14" i="25"/>
  <c r="B8" i="26" s="1"/>
  <c r="AF13" i="25"/>
  <c r="B7" i="26" s="1"/>
  <c r="AF45" i="25"/>
  <c r="B39" i="26" s="1"/>
  <c r="AF35" i="25"/>
  <c r="B29" i="26" s="1"/>
  <c r="AF107" i="25"/>
  <c r="B101" i="26" s="1"/>
  <c r="AF106" i="25"/>
  <c r="B100" i="26" s="1"/>
  <c r="AF105" i="25"/>
  <c r="B99" i="26" s="1"/>
  <c r="AF104" i="25"/>
  <c r="B98" i="26" s="1"/>
  <c r="AF103" i="25"/>
  <c r="B97" i="26" s="1"/>
  <c r="AF102" i="25"/>
  <c r="B96" i="26" s="1"/>
  <c r="AF101" i="25"/>
  <c r="B95" i="26" s="1"/>
  <c r="AF100" i="25"/>
  <c r="B94" i="26" s="1"/>
  <c r="AF99" i="25"/>
  <c r="B93" i="26" s="1"/>
  <c r="AF98" i="25"/>
  <c r="B92" i="26" s="1"/>
  <c r="AF97" i="25"/>
  <c r="B91" i="26" s="1"/>
  <c r="AF96" i="25"/>
  <c r="B90" i="26" s="1"/>
  <c r="AF95" i="25"/>
  <c r="B89" i="26" s="1"/>
  <c r="AF94" i="25"/>
  <c r="B88" i="26" s="1"/>
  <c r="AF93" i="25"/>
  <c r="B87" i="26" s="1"/>
  <c r="AF92" i="25"/>
  <c r="B86" i="26" s="1"/>
  <c r="AF91" i="25"/>
  <c r="B85" i="26" s="1"/>
  <c r="AF90" i="25"/>
  <c r="B84" i="26" s="1"/>
  <c r="AF89" i="25"/>
  <c r="B83" i="26" s="1"/>
  <c r="AF88" i="25"/>
  <c r="B82" i="26" s="1"/>
  <c r="AF87" i="25"/>
  <c r="B81" i="26" s="1"/>
  <c r="AF86" i="25"/>
  <c r="B80" i="26" s="1"/>
  <c r="AF85" i="25"/>
  <c r="B79" i="26" s="1"/>
  <c r="AF84" i="25"/>
  <c r="B78" i="26" s="1"/>
  <c r="AF83" i="25"/>
  <c r="B77" i="26" s="1"/>
  <c r="AF82" i="25"/>
  <c r="B76" i="26" s="1"/>
  <c r="AF81" i="25"/>
  <c r="B75" i="26" s="1"/>
  <c r="AF80" i="25"/>
  <c r="B74" i="26" s="1"/>
  <c r="AF79" i="25"/>
  <c r="B73" i="26" s="1"/>
  <c r="AF78" i="25"/>
  <c r="B72" i="26" s="1"/>
  <c r="AF77" i="25"/>
  <c r="B71" i="26" s="1"/>
  <c r="AF76" i="25"/>
  <c r="B70" i="26" s="1"/>
  <c r="AF75" i="25"/>
  <c r="B69" i="26" s="1"/>
  <c r="AF74" i="25"/>
  <c r="B68" i="26" s="1"/>
  <c r="AF73" i="25"/>
  <c r="B67" i="26" s="1"/>
  <c r="AF72" i="25"/>
  <c r="B66" i="26" s="1"/>
  <c r="AF71" i="25"/>
  <c r="B65" i="26" s="1"/>
  <c r="AF70" i="25"/>
  <c r="B64" i="26" s="1"/>
  <c r="AF69" i="25"/>
  <c r="B63" i="26" s="1"/>
  <c r="AF68" i="25"/>
  <c r="B62" i="26" s="1"/>
  <c r="AF67" i="25"/>
  <c r="B61" i="26" s="1"/>
  <c r="AF66" i="25"/>
  <c r="B60" i="26" s="1"/>
  <c r="AF65" i="25"/>
  <c r="B59" i="26" s="1"/>
  <c r="AF64" i="25"/>
  <c r="B58" i="26" s="1"/>
  <c r="AF63" i="25"/>
  <c r="B57" i="26" s="1"/>
  <c r="AF62" i="25"/>
  <c r="B56" i="26" s="1"/>
  <c r="AF61" i="25"/>
  <c r="B55" i="26" s="1"/>
  <c r="AF60" i="25"/>
  <c r="B54" i="26" s="1"/>
  <c r="AF59" i="25"/>
  <c r="B53" i="26" s="1"/>
  <c r="AF58" i="25"/>
  <c r="B52" i="26" s="1"/>
  <c r="AF57" i="25"/>
  <c r="B51" i="26" s="1"/>
  <c r="AF56" i="25"/>
  <c r="B50" i="26" s="1"/>
  <c r="AF55" i="25"/>
  <c r="B49" i="26" s="1"/>
  <c r="AF54" i="25"/>
  <c r="B48" i="26" s="1"/>
  <c r="AF53" i="25"/>
  <c r="B47" i="26" s="1"/>
  <c r="AF52" i="25"/>
  <c r="B46" i="26" s="1"/>
  <c r="AF51" i="25"/>
  <c r="B45" i="26" s="1"/>
  <c r="AF50" i="25"/>
  <c r="B44" i="26" s="1"/>
  <c r="AF49" i="25"/>
  <c r="B43" i="26" s="1"/>
  <c r="AF48" i="25"/>
  <c r="B42" i="26" s="1"/>
  <c r="AF47" i="25"/>
  <c r="B41" i="26" s="1"/>
  <c r="AF46" i="25"/>
  <c r="B40" i="26" s="1"/>
  <c r="AF41" i="25"/>
  <c r="B35" i="26" s="1"/>
  <c r="AF32" i="25"/>
  <c r="B26" i="26" s="1"/>
  <c r="AF31" i="25"/>
  <c r="B25" i="26" s="1"/>
  <c r="AF30" i="25"/>
  <c r="B24" i="26" s="1"/>
  <c r="AF29" i="25"/>
  <c r="B23" i="26" s="1"/>
  <c r="AF28" i="25"/>
  <c r="B22" i="26" s="1"/>
  <c r="AF27" i="25"/>
  <c r="B21" i="26" s="1"/>
  <c r="AF26" i="25"/>
  <c r="B20" i="26" s="1"/>
  <c r="AF25" i="25"/>
  <c r="B19" i="26" s="1"/>
  <c r="AF24" i="25"/>
  <c r="B18" i="26" s="1"/>
  <c r="AF23" i="25"/>
  <c r="B17" i="26" s="1"/>
  <c r="AF22" i="25"/>
  <c r="B16" i="26" s="1"/>
  <c r="AF21" i="25"/>
  <c r="B15" i="26" s="1"/>
  <c r="AF20" i="25"/>
  <c r="B14" i="26" s="1"/>
  <c r="AF19" i="25"/>
  <c r="B13" i="26" s="1"/>
  <c r="AF42" i="25"/>
  <c r="B36" i="26" s="1"/>
  <c r="AF40" i="25"/>
  <c r="B34" i="26" s="1"/>
  <c r="AF39" i="25"/>
  <c r="B33" i="26" s="1"/>
  <c r="AF37" i="25"/>
  <c r="B31" i="26" s="1"/>
  <c r="AF36" i="25"/>
  <c r="B30" i="26" s="1"/>
  <c r="AF18" i="25"/>
  <c r="B12" i="26" s="1"/>
  <c r="AF38" i="25"/>
  <c r="B32" i="26" s="1"/>
  <c r="AS6" i="26"/>
  <c r="AS5" i="26"/>
  <c r="BA55" i="25"/>
  <c r="AK3" i="26"/>
  <c r="AK4" i="26"/>
  <c r="N52" i="22"/>
  <c r="N53" i="22"/>
  <c r="N44" i="22"/>
  <c r="N45" i="22"/>
  <c r="AS4" i="26"/>
  <c r="AS3" i="26"/>
  <c r="M7" i="25"/>
  <c r="AP7" i="25"/>
  <c r="M3" i="25" s="1"/>
  <c r="AZ16" i="25"/>
  <c r="BH14" i="25" s="1"/>
  <c r="AZ14" i="25"/>
  <c r="BH12" i="25" s="1"/>
  <c r="AZ15" i="25"/>
  <c r="BH13" i="25" s="1"/>
  <c r="AZ12" i="25"/>
  <c r="N54" i="22"/>
  <c r="N46" i="22"/>
  <c r="N50" i="22"/>
  <c r="N43" i="22"/>
  <c r="N47" i="22"/>
  <c r="N51" i="22"/>
  <c r="N42" i="22"/>
  <c r="N48" i="22"/>
  <c r="AK2" i="26"/>
  <c r="AG11" i="25"/>
  <c r="AH5" i="26" s="1"/>
  <c r="AG10" i="25"/>
  <c r="AH4" i="26" s="1"/>
  <c r="AG12" i="25"/>
  <c r="AH6" i="26" s="1"/>
  <c r="AG9" i="25"/>
  <c r="AH3" i="26" s="1"/>
  <c r="AF10" i="25"/>
  <c r="B4" i="26" s="1"/>
  <c r="AF12" i="25"/>
  <c r="B6" i="26" s="1"/>
  <c r="AF11" i="25"/>
  <c r="B5" i="26" s="1"/>
  <c r="AF9" i="25"/>
  <c r="B3" i="26" s="1"/>
  <c r="AG8" i="25"/>
  <c r="AH2" i="26" s="1"/>
  <c r="AF7" i="25"/>
  <c r="BH42" i="25"/>
  <c r="AS17" i="25" s="1"/>
  <c r="BH35" i="25"/>
  <c r="AS41" i="25" s="1"/>
  <c r="AF8" i="25"/>
  <c r="B2" i="26" s="1"/>
  <c r="G68" i="22"/>
  <c r="AS2" i="26"/>
  <c r="AV2" i="26"/>
  <c r="BH4" i="25" l="1"/>
  <c r="BJ4" i="25" s="1"/>
  <c r="BF5" i="25" s="1"/>
  <c r="G10" i="22" s="1"/>
  <c r="AR7" i="26"/>
  <c r="AR10" i="26"/>
  <c r="AR45" i="26"/>
  <c r="AR65" i="26"/>
  <c r="AR73" i="26"/>
  <c r="AR14" i="26"/>
  <c r="AR8" i="26"/>
  <c r="AR12" i="26"/>
  <c r="AR76" i="26"/>
  <c r="AR69" i="26"/>
  <c r="AR72" i="26"/>
  <c r="AR55" i="26"/>
  <c r="AR61" i="26"/>
  <c r="AR80" i="26"/>
  <c r="AR57" i="26"/>
  <c r="AR74" i="26"/>
  <c r="AR11" i="26"/>
  <c r="AR68" i="26"/>
  <c r="AR9" i="26"/>
  <c r="AR58" i="26"/>
  <c r="AR13" i="26"/>
  <c r="AR59" i="26"/>
  <c r="AR63" i="26"/>
  <c r="AR66" i="26"/>
  <c r="AR60" i="26"/>
  <c r="AR67" i="26"/>
  <c r="AR15" i="26"/>
  <c r="AR64" i="26"/>
  <c r="AR70" i="26"/>
  <c r="AR16" i="26"/>
  <c r="AR56" i="26"/>
  <c r="AR62" i="26"/>
  <c r="AR81" i="26"/>
  <c r="AR18" i="26"/>
  <c r="AR77" i="26"/>
  <c r="AR75" i="26"/>
  <c r="AR24" i="26"/>
  <c r="AR26" i="26"/>
  <c r="AR27" i="26"/>
  <c r="AR28" i="26"/>
  <c r="AR29" i="26"/>
  <c r="AR30" i="26"/>
  <c r="AR31" i="26"/>
  <c r="AR32" i="26"/>
  <c r="AR33" i="26"/>
  <c r="AR34" i="26"/>
  <c r="AR35" i="26"/>
  <c r="AR36" i="26"/>
  <c r="AR37" i="26"/>
  <c r="AR38" i="26"/>
  <c r="AR39" i="26"/>
  <c r="AR40" i="26"/>
  <c r="AR21" i="26"/>
  <c r="AR78" i="26"/>
  <c r="AR79" i="26"/>
  <c r="AR22" i="26"/>
  <c r="AR71" i="26"/>
  <c r="AR82" i="26"/>
  <c r="AR84" i="26"/>
  <c r="AR83" i="26"/>
  <c r="AR20" i="26"/>
  <c r="AR42" i="26"/>
  <c r="AR44" i="26"/>
  <c r="AR17" i="26"/>
  <c r="AR19" i="26"/>
  <c r="AR46" i="26"/>
  <c r="AR47" i="26"/>
  <c r="AR48" i="26"/>
  <c r="AR49" i="26"/>
  <c r="AR50" i="26"/>
  <c r="AR51" i="26"/>
  <c r="AR52" i="26"/>
  <c r="AR53" i="26"/>
  <c r="AR54" i="26"/>
  <c r="AR85" i="26"/>
  <c r="AR86" i="26"/>
  <c r="AR88" i="26"/>
  <c r="AR25" i="26"/>
  <c r="AR89" i="26"/>
  <c r="AR41" i="26"/>
  <c r="AR43" i="26"/>
  <c r="AR23" i="26"/>
  <c r="AR90" i="26"/>
  <c r="AR91" i="26"/>
  <c r="AR92" i="26"/>
  <c r="AR93" i="26"/>
  <c r="AR94" i="26"/>
  <c r="AR95" i="26"/>
  <c r="AR96" i="26"/>
  <c r="AR97" i="26"/>
  <c r="AR98" i="26"/>
  <c r="AR99" i="26"/>
  <c r="AR100" i="26"/>
  <c r="AR101" i="26"/>
  <c r="AR87" i="26"/>
  <c r="AL12" i="26"/>
  <c r="AL14" i="26"/>
  <c r="AL57" i="26"/>
  <c r="AL61" i="26"/>
  <c r="AL72" i="26"/>
  <c r="AL10" i="26"/>
  <c r="AL7" i="26"/>
  <c r="AL86" i="26"/>
  <c r="AL69" i="26"/>
  <c r="AL76" i="26"/>
  <c r="AL65" i="26"/>
  <c r="AL16" i="26"/>
  <c r="AL18" i="26"/>
  <c r="AL11" i="26"/>
  <c r="AL8" i="26"/>
  <c r="AL24" i="26"/>
  <c r="AL87" i="26"/>
  <c r="AL73" i="26"/>
  <c r="AL80" i="26"/>
  <c r="AL55" i="26"/>
  <c r="AL64" i="26"/>
  <c r="AL15" i="26"/>
  <c r="AL70" i="26"/>
  <c r="AL56" i="26"/>
  <c r="AL63" i="26"/>
  <c r="AL68" i="26"/>
  <c r="AL71" i="26"/>
  <c r="AL78" i="26"/>
  <c r="AL89" i="26"/>
  <c r="AL82" i="26"/>
  <c r="AL60" i="26"/>
  <c r="AL67" i="26"/>
  <c r="AL20" i="26"/>
  <c r="AL62" i="26"/>
  <c r="AL74" i="26"/>
  <c r="AL9" i="26"/>
  <c r="AL58" i="26"/>
  <c r="AL13" i="26"/>
  <c r="AL22" i="26"/>
  <c r="AL59" i="26"/>
  <c r="AL66" i="26"/>
  <c r="AL75" i="26"/>
  <c r="AL84" i="26"/>
  <c r="AL81" i="26"/>
  <c r="AL88" i="26"/>
  <c r="AL77" i="26"/>
  <c r="AL79" i="26"/>
  <c r="AL85" i="26"/>
  <c r="AL26" i="26"/>
  <c r="AL27" i="26"/>
  <c r="AL28" i="26"/>
  <c r="AL29" i="26"/>
  <c r="AL30" i="26"/>
  <c r="AL31" i="26"/>
  <c r="AL32" i="26"/>
  <c r="AL33" i="26"/>
  <c r="AL34" i="26"/>
  <c r="AL35" i="26"/>
  <c r="AL36" i="26"/>
  <c r="AL37" i="26"/>
  <c r="AL38" i="26"/>
  <c r="AL39" i="26"/>
  <c r="AL40" i="26"/>
  <c r="AL42" i="26"/>
  <c r="AL83" i="26"/>
  <c r="AL41" i="26"/>
  <c r="AL17" i="26"/>
  <c r="AL43" i="26"/>
  <c r="AL46" i="26"/>
  <c r="AL47" i="26"/>
  <c r="AL48" i="26"/>
  <c r="AL49" i="26"/>
  <c r="AL50" i="26"/>
  <c r="AL51" i="26"/>
  <c r="AL52" i="26"/>
  <c r="AL53" i="26"/>
  <c r="AL92" i="26"/>
  <c r="AL96" i="26"/>
  <c r="AL44" i="26"/>
  <c r="AL54" i="26"/>
  <c r="AL93" i="26"/>
  <c r="AL97" i="26"/>
  <c r="AL101" i="26"/>
  <c r="AL98" i="26"/>
  <c r="AL21" i="26"/>
  <c r="AL23" i="26"/>
  <c r="AL25" i="26"/>
  <c r="AL45" i="26"/>
  <c r="AL90" i="26"/>
  <c r="AL94" i="26"/>
  <c r="AL19" i="26"/>
  <c r="AL91" i="26"/>
  <c r="AL95" i="26"/>
  <c r="AL99" i="26"/>
  <c r="AL100" i="26"/>
  <c r="AU38" i="26"/>
  <c r="AU22" i="26"/>
  <c r="AU50" i="26"/>
  <c r="AU48" i="26"/>
  <c r="AU31" i="26"/>
  <c r="AU32" i="26"/>
  <c r="AU42" i="26"/>
  <c r="AU43" i="26"/>
  <c r="AU51" i="26"/>
  <c r="AU47" i="26"/>
  <c r="AU33" i="26"/>
  <c r="AU28" i="26"/>
  <c r="AU53" i="26"/>
  <c r="AU35" i="26"/>
  <c r="AU27" i="26"/>
  <c r="AU36" i="26"/>
  <c r="AU29" i="26"/>
  <c r="AU46" i="26"/>
  <c r="AU24" i="26"/>
  <c r="AU37" i="26"/>
  <c r="AU18" i="26"/>
  <c r="AU34" i="26"/>
  <c r="AU49" i="26"/>
  <c r="AU40" i="26"/>
  <c r="AU20" i="26"/>
  <c r="AU52" i="26"/>
  <c r="AU44" i="26"/>
  <c r="AU26" i="26"/>
  <c r="AU39" i="26"/>
  <c r="AU30" i="26"/>
  <c r="AU8" i="26"/>
  <c r="AU12" i="26"/>
  <c r="AU16" i="26"/>
  <c r="AU17" i="26"/>
  <c r="AU25" i="26"/>
  <c r="AU9" i="26"/>
  <c r="AU13" i="26"/>
  <c r="AU23" i="26"/>
  <c r="AU10" i="26"/>
  <c r="AU14" i="26"/>
  <c r="AU21" i="26"/>
  <c r="AU7" i="26"/>
  <c r="AU11" i="26"/>
  <c r="AU15" i="26"/>
  <c r="AU19" i="26"/>
  <c r="AU57" i="26"/>
  <c r="AU61" i="26"/>
  <c r="AU65" i="26"/>
  <c r="AU69" i="26"/>
  <c r="AU73" i="26"/>
  <c r="AU79" i="26"/>
  <c r="AU83" i="26"/>
  <c r="AU86" i="26"/>
  <c r="AU88" i="26"/>
  <c r="AU89" i="26"/>
  <c r="AU41" i="26"/>
  <c r="AU58" i="26"/>
  <c r="AU62" i="26"/>
  <c r="AU66" i="26"/>
  <c r="AU70" i="26"/>
  <c r="AU74" i="26"/>
  <c r="AU80" i="26"/>
  <c r="AU84" i="26"/>
  <c r="AU45" i="26"/>
  <c r="AU55" i="26"/>
  <c r="AU59" i="26"/>
  <c r="AU63" i="26"/>
  <c r="AU67" i="26"/>
  <c r="AU71" i="26"/>
  <c r="AU75" i="26"/>
  <c r="AU77" i="26"/>
  <c r="AU81" i="26"/>
  <c r="AU85" i="26"/>
  <c r="AU87" i="26"/>
  <c r="AU54" i="26"/>
  <c r="AU56" i="26"/>
  <c r="AU60" i="26"/>
  <c r="AU64" i="26"/>
  <c r="AU68" i="26"/>
  <c r="AU72" i="26"/>
  <c r="AU76" i="26"/>
  <c r="AU78" i="26"/>
  <c r="AU82" i="26"/>
  <c r="AU90" i="26"/>
  <c r="AU91" i="26"/>
  <c r="AU95" i="26"/>
  <c r="AU99" i="26"/>
  <c r="AU92" i="26"/>
  <c r="AU96" i="26"/>
  <c r="AU100" i="26"/>
  <c r="AU93" i="26"/>
  <c r="AU97" i="26"/>
  <c r="AU101" i="26"/>
  <c r="AU94" i="26"/>
  <c r="AU98" i="26"/>
  <c r="AQ20" i="26"/>
  <c r="AQ18" i="26"/>
  <c r="AQ24" i="26"/>
  <c r="AQ22" i="26"/>
  <c r="AQ9" i="26"/>
  <c r="AQ13" i="26"/>
  <c r="AQ10" i="26"/>
  <c r="AQ14" i="26"/>
  <c r="AQ7" i="26"/>
  <c r="AQ11" i="26"/>
  <c r="AQ15" i="26"/>
  <c r="AQ8" i="26"/>
  <c r="AQ12" i="26"/>
  <c r="AQ16" i="26"/>
  <c r="AQ26" i="26"/>
  <c r="AQ27" i="26"/>
  <c r="AQ28" i="26"/>
  <c r="AQ29" i="26"/>
  <c r="AQ30" i="26"/>
  <c r="AQ31" i="26"/>
  <c r="AQ32" i="26"/>
  <c r="AQ33" i="26"/>
  <c r="AQ34" i="26"/>
  <c r="AQ35" i="26"/>
  <c r="AQ36" i="26"/>
  <c r="AQ37" i="26"/>
  <c r="AQ38" i="26"/>
  <c r="AQ39" i="26"/>
  <c r="AQ40" i="26"/>
  <c r="AQ17" i="26"/>
  <c r="AQ19" i="26"/>
  <c r="AQ45" i="26"/>
  <c r="AQ54" i="26"/>
  <c r="AQ58" i="26"/>
  <c r="AQ62" i="26"/>
  <c r="AQ66" i="26"/>
  <c r="AQ70" i="26"/>
  <c r="AQ74" i="26"/>
  <c r="AQ80" i="26"/>
  <c r="AQ84" i="26"/>
  <c r="AQ55" i="26"/>
  <c r="AQ59" i="26"/>
  <c r="AQ63" i="26"/>
  <c r="AQ67" i="26"/>
  <c r="AQ71" i="26"/>
  <c r="AQ75" i="26"/>
  <c r="AQ77" i="26"/>
  <c r="AQ81" i="26"/>
  <c r="AQ85" i="26"/>
  <c r="AQ87" i="26"/>
  <c r="AQ91" i="26"/>
  <c r="AQ93" i="26"/>
  <c r="AQ95" i="26"/>
  <c r="AQ97" i="26"/>
  <c r="AQ99" i="26"/>
  <c r="AQ101" i="26"/>
  <c r="AQ41" i="26"/>
  <c r="AQ42" i="26"/>
  <c r="AQ43" i="26"/>
  <c r="AQ46" i="26"/>
  <c r="AQ47" i="26"/>
  <c r="AQ48" i="26"/>
  <c r="AQ49" i="26"/>
  <c r="AQ50" i="26"/>
  <c r="AQ51" i="26"/>
  <c r="AQ52" i="26"/>
  <c r="AQ53" i="26"/>
  <c r="AQ56" i="26"/>
  <c r="AQ60" i="26"/>
  <c r="AQ64" i="26"/>
  <c r="AQ68" i="26"/>
  <c r="AQ72" i="26"/>
  <c r="AQ76" i="26"/>
  <c r="AQ78" i="26"/>
  <c r="AQ82" i="26"/>
  <c r="AQ21" i="26"/>
  <c r="AQ23" i="26"/>
  <c r="AQ25" i="26"/>
  <c r="AQ44" i="26"/>
  <c r="AQ57" i="26"/>
  <c r="AQ61" i="26"/>
  <c r="AQ65" i="26"/>
  <c r="AQ69" i="26"/>
  <c r="AQ73" i="26"/>
  <c r="AQ79" i="26"/>
  <c r="AQ83" i="26"/>
  <c r="AQ86" i="26"/>
  <c r="AQ88" i="26"/>
  <c r="AQ89" i="26"/>
  <c r="AQ90" i="26"/>
  <c r="AQ92" i="26"/>
  <c r="AQ94" i="26"/>
  <c r="AQ96" i="26"/>
  <c r="AQ98" i="26"/>
  <c r="AQ100" i="26"/>
  <c r="AM33" i="26"/>
  <c r="AM39" i="26"/>
  <c r="AM51" i="26"/>
  <c r="AM37" i="26"/>
  <c r="AM49" i="26"/>
  <c r="AM41" i="26"/>
  <c r="AM35" i="26"/>
  <c r="AM27" i="26"/>
  <c r="AM30" i="26"/>
  <c r="AM40" i="26"/>
  <c r="AM26" i="26"/>
  <c r="AM38" i="26"/>
  <c r="AM34" i="26"/>
  <c r="AM29" i="26"/>
  <c r="AM47" i="26"/>
  <c r="AM53" i="26"/>
  <c r="AM48" i="26"/>
  <c r="AM31" i="26"/>
  <c r="AM28" i="26"/>
  <c r="AM36" i="26"/>
  <c r="AM46" i="26"/>
  <c r="AM50" i="26"/>
  <c r="AM52" i="26"/>
  <c r="AM32" i="26"/>
  <c r="AM10" i="26"/>
  <c r="AM14" i="26"/>
  <c r="AM22" i="26"/>
  <c r="AM7" i="26"/>
  <c r="AM11" i="26"/>
  <c r="AM15" i="26"/>
  <c r="AM20" i="26"/>
  <c r="AM17" i="26"/>
  <c r="AM25" i="26"/>
  <c r="AM8" i="26"/>
  <c r="AM12" i="26"/>
  <c r="AM16" i="26"/>
  <c r="AM18" i="26"/>
  <c r="AM9" i="26"/>
  <c r="AM13" i="26"/>
  <c r="AM24" i="26"/>
  <c r="AM23" i="26"/>
  <c r="AM44" i="26"/>
  <c r="AM45" i="26"/>
  <c r="AM55" i="26"/>
  <c r="AM59" i="26"/>
  <c r="AM63" i="26"/>
  <c r="AM67" i="26"/>
  <c r="AM71" i="26"/>
  <c r="AM75" i="26"/>
  <c r="AM77" i="26"/>
  <c r="AM81" i="26"/>
  <c r="AM85" i="26"/>
  <c r="AM87" i="26"/>
  <c r="AM19" i="26"/>
  <c r="AM21" i="26"/>
  <c r="AM54" i="26"/>
  <c r="AM56" i="26"/>
  <c r="AM60" i="26"/>
  <c r="AM64" i="26"/>
  <c r="AM68" i="26"/>
  <c r="AM72" i="26"/>
  <c r="AM76" i="26"/>
  <c r="AM78" i="26"/>
  <c r="AM82" i="26"/>
  <c r="AM57" i="26"/>
  <c r="AM61" i="26"/>
  <c r="AM65" i="26"/>
  <c r="AM69" i="26"/>
  <c r="AM73" i="26"/>
  <c r="AM79" i="26"/>
  <c r="AM83" i="26"/>
  <c r="AM86" i="26"/>
  <c r="AM88" i="26"/>
  <c r="AM89" i="26"/>
  <c r="AM42" i="26"/>
  <c r="AM43" i="26"/>
  <c r="AM58" i="26"/>
  <c r="AM62" i="26"/>
  <c r="AM66" i="26"/>
  <c r="AM70" i="26"/>
  <c r="AM74" i="26"/>
  <c r="AM80" i="26"/>
  <c r="AM84" i="26"/>
  <c r="AM92" i="26"/>
  <c r="AM96" i="26"/>
  <c r="AM100" i="26"/>
  <c r="AM93" i="26"/>
  <c r="AM97" i="26"/>
  <c r="AM101" i="26"/>
  <c r="AM90" i="26"/>
  <c r="AM94" i="26"/>
  <c r="AM98" i="26"/>
  <c r="AM91" i="26"/>
  <c r="AM95" i="26"/>
  <c r="AM99" i="26"/>
  <c r="AT86" i="26"/>
  <c r="AT15" i="26"/>
  <c r="AT62" i="26"/>
  <c r="AT66" i="26"/>
  <c r="AT67" i="26"/>
  <c r="AT70" i="26"/>
  <c r="AT80" i="26"/>
  <c r="AT7" i="26"/>
  <c r="AT19" i="26"/>
  <c r="AT9" i="26"/>
  <c r="AT83" i="26"/>
  <c r="AT24" i="26"/>
  <c r="AT11" i="26"/>
  <c r="AT57" i="26"/>
  <c r="AT13" i="26"/>
  <c r="AT63" i="26"/>
  <c r="AT56" i="26"/>
  <c r="AT10" i="26"/>
  <c r="AT58" i="26"/>
  <c r="AT87" i="26"/>
  <c r="AT55" i="26"/>
  <c r="AT18" i="26"/>
  <c r="AT21" i="26"/>
  <c r="AT68" i="26"/>
  <c r="AT14" i="26"/>
  <c r="AT22" i="26"/>
  <c r="AT71" i="26"/>
  <c r="AT16" i="26"/>
  <c r="AT17" i="26"/>
  <c r="AT25" i="26"/>
  <c r="AT78" i="26"/>
  <c r="AT75" i="26"/>
  <c r="AT69" i="26"/>
  <c r="AT79" i="26"/>
  <c r="AT85" i="26"/>
  <c r="AT23" i="26"/>
  <c r="AT8" i="26"/>
  <c r="AT72" i="26"/>
  <c r="AT59" i="26"/>
  <c r="AT20" i="26"/>
  <c r="AT12" i="26"/>
  <c r="AT60" i="26"/>
  <c r="AT64" i="26"/>
  <c r="AT74" i="26"/>
  <c r="AT76" i="26"/>
  <c r="AT61" i="26"/>
  <c r="AT73" i="26"/>
  <c r="AT89" i="26"/>
  <c r="AT77" i="26"/>
  <c r="AT88" i="26"/>
  <c r="AT81" i="26"/>
  <c r="AT82" i="26"/>
  <c r="AT84" i="26"/>
  <c r="AT65" i="26"/>
  <c r="AT26" i="26"/>
  <c r="AT27" i="26"/>
  <c r="AT28" i="26"/>
  <c r="AT29" i="26"/>
  <c r="AT30" i="26"/>
  <c r="AT31" i="26"/>
  <c r="AT32" i="26"/>
  <c r="AT33" i="26"/>
  <c r="AT34" i="26"/>
  <c r="AT35" i="26"/>
  <c r="AT36" i="26"/>
  <c r="AT37" i="26"/>
  <c r="AT38" i="26"/>
  <c r="AT39" i="26"/>
  <c r="AT40" i="26"/>
  <c r="AT41" i="26"/>
  <c r="AT42" i="26"/>
  <c r="AT45" i="26"/>
  <c r="AT90" i="26"/>
  <c r="AT94" i="26"/>
  <c r="AT98" i="26"/>
  <c r="AT54" i="26"/>
  <c r="AT91" i="26"/>
  <c r="AT95" i="26"/>
  <c r="AT99" i="26"/>
  <c r="AT100" i="26"/>
  <c r="AT43" i="26"/>
  <c r="AT46" i="26"/>
  <c r="AT47" i="26"/>
  <c r="AT48" i="26"/>
  <c r="AT49" i="26"/>
  <c r="AT50" i="26"/>
  <c r="AT51" i="26"/>
  <c r="AT52" i="26"/>
  <c r="AT53" i="26"/>
  <c r="AT92" i="26"/>
  <c r="AT96" i="26"/>
  <c r="AT44" i="26"/>
  <c r="AT93" i="26"/>
  <c r="AT97" i="26"/>
  <c r="AT101" i="26"/>
  <c r="AP14" i="26"/>
  <c r="AP12" i="26"/>
  <c r="AP20" i="26"/>
  <c r="AP8" i="26"/>
  <c r="AP70" i="26"/>
  <c r="AP62" i="26"/>
  <c r="AP84" i="26"/>
  <c r="AP65" i="26"/>
  <c r="AP16" i="26"/>
  <c r="AP9" i="26"/>
  <c r="AP80" i="26"/>
  <c r="AP22" i="26"/>
  <c r="AP74" i="26"/>
  <c r="AP82" i="26"/>
  <c r="AP66" i="26"/>
  <c r="AP85" i="26"/>
  <c r="AP55" i="26"/>
  <c r="AP24" i="26"/>
  <c r="AP88" i="26"/>
  <c r="AP89" i="26"/>
  <c r="AP75" i="26"/>
  <c r="AP73" i="26"/>
  <c r="AP7" i="26"/>
  <c r="AP69" i="26"/>
  <c r="AP61" i="26"/>
  <c r="AP11" i="26"/>
  <c r="AP10" i="26"/>
  <c r="AP56" i="26"/>
  <c r="AP58" i="26"/>
  <c r="AP60" i="26"/>
  <c r="AP67" i="26"/>
  <c r="AP13" i="26"/>
  <c r="AP77" i="26"/>
  <c r="AP57" i="26"/>
  <c r="AP64" i="26"/>
  <c r="AP87" i="26"/>
  <c r="AP68" i="26"/>
  <c r="AP15" i="26"/>
  <c r="AP18" i="26"/>
  <c r="AP59" i="26"/>
  <c r="AP63" i="26"/>
  <c r="AP71" i="26"/>
  <c r="AP72" i="26"/>
  <c r="AP23" i="26"/>
  <c r="AP26" i="26"/>
  <c r="AP27" i="26"/>
  <c r="AP28" i="26"/>
  <c r="AP29" i="26"/>
  <c r="AP30" i="26"/>
  <c r="AP31" i="26"/>
  <c r="AP32" i="26"/>
  <c r="AP33" i="26"/>
  <c r="AP34" i="26"/>
  <c r="AP35" i="26"/>
  <c r="AP36" i="26"/>
  <c r="AP81" i="26"/>
  <c r="AP79" i="26"/>
  <c r="AP21" i="26"/>
  <c r="AP78" i="26"/>
  <c r="AP76" i="26"/>
  <c r="AP83" i="26"/>
  <c r="AP19" i="26"/>
  <c r="AP86" i="26"/>
  <c r="AP17" i="26"/>
  <c r="AP25" i="26"/>
  <c r="AP38" i="26"/>
  <c r="AP44" i="26"/>
  <c r="AP37" i="26"/>
  <c r="AP41" i="26"/>
  <c r="AP42" i="26"/>
  <c r="AP45" i="26"/>
  <c r="AP92" i="26"/>
  <c r="AP96" i="26"/>
  <c r="AP100" i="26"/>
  <c r="AP93" i="26"/>
  <c r="AP97" i="26"/>
  <c r="AP40" i="26"/>
  <c r="AP39" i="26"/>
  <c r="AP43" i="26"/>
  <c r="AP46" i="26"/>
  <c r="AP47" i="26"/>
  <c r="AP48" i="26"/>
  <c r="AP49" i="26"/>
  <c r="AP50" i="26"/>
  <c r="AP51" i="26"/>
  <c r="AP52" i="26"/>
  <c r="AP53" i="26"/>
  <c r="AP54" i="26"/>
  <c r="AP90" i="26"/>
  <c r="AP94" i="26"/>
  <c r="AP98" i="26"/>
  <c r="AP91" i="26"/>
  <c r="AP95" i="26"/>
  <c r="AP99" i="26"/>
  <c r="AP101" i="26"/>
  <c r="AX60" i="26"/>
  <c r="AX75" i="26"/>
  <c r="AX79" i="26"/>
  <c r="AX7" i="26"/>
  <c r="AX59" i="26"/>
  <c r="AX55" i="26"/>
  <c r="AX13" i="26"/>
  <c r="AX76" i="26"/>
  <c r="AX10" i="26"/>
  <c r="AX85" i="26"/>
  <c r="AX54" i="26"/>
  <c r="AX63" i="26"/>
  <c r="AX11" i="26"/>
  <c r="AX15" i="26"/>
  <c r="AX83" i="26"/>
  <c r="AX64" i="26"/>
  <c r="AX14" i="26"/>
  <c r="AX9" i="26"/>
  <c r="AX67" i="26"/>
  <c r="AX61" i="26"/>
  <c r="AX73" i="26"/>
  <c r="AX8" i="26"/>
  <c r="AX58" i="26"/>
  <c r="AX65" i="26"/>
  <c r="AX77" i="26"/>
  <c r="AX62" i="26"/>
  <c r="AX86" i="26"/>
  <c r="AX57" i="26"/>
  <c r="AX12" i="26"/>
  <c r="AX16" i="26"/>
  <c r="AX72" i="26"/>
  <c r="AX69" i="26"/>
  <c r="AX68" i="26"/>
  <c r="AX56" i="26"/>
  <c r="AX78" i="26"/>
  <c r="AX70" i="26"/>
  <c r="AX88" i="26"/>
  <c r="AX82" i="26"/>
  <c r="AX84" i="26"/>
  <c r="AX18" i="26"/>
  <c r="AX71" i="26"/>
  <c r="AX80" i="26"/>
  <c r="AX24" i="26"/>
  <c r="AX21" i="26"/>
  <c r="AX74" i="26"/>
  <c r="AX89" i="26"/>
  <c r="AX22" i="26"/>
  <c r="AX26" i="26"/>
  <c r="AX27" i="26"/>
  <c r="AX28" i="26"/>
  <c r="AX29" i="26"/>
  <c r="AX30" i="26"/>
  <c r="AX31" i="26"/>
  <c r="AX32" i="26"/>
  <c r="AX33" i="26"/>
  <c r="AX34" i="26"/>
  <c r="AX35" i="26"/>
  <c r="AX36" i="26"/>
  <c r="AX66" i="26"/>
  <c r="AX81" i="26"/>
  <c r="AX87" i="26"/>
  <c r="AX20" i="26"/>
  <c r="AX37" i="26"/>
  <c r="AX41" i="26"/>
  <c r="AX25" i="26"/>
  <c r="AX40" i="26"/>
  <c r="AX23" i="26"/>
  <c r="AX43" i="26"/>
  <c r="AX46" i="26"/>
  <c r="AX47" i="26"/>
  <c r="AX48" i="26"/>
  <c r="AX49" i="26"/>
  <c r="AX50" i="26"/>
  <c r="AX51" i="26"/>
  <c r="AX52" i="26"/>
  <c r="AX53" i="26"/>
  <c r="AX90" i="26"/>
  <c r="AX94" i="26"/>
  <c r="AX98" i="26"/>
  <c r="AX91" i="26"/>
  <c r="AX95" i="26"/>
  <c r="AX39" i="26"/>
  <c r="AX44" i="26"/>
  <c r="AX99" i="26"/>
  <c r="AX38" i="26"/>
  <c r="AX17" i="26"/>
  <c r="AX19" i="26"/>
  <c r="AX42" i="26"/>
  <c r="AX45" i="26"/>
  <c r="AX92" i="26"/>
  <c r="AX96" i="26"/>
  <c r="AX100" i="26"/>
  <c r="AX93" i="26"/>
  <c r="AX97" i="26"/>
  <c r="AX101" i="26"/>
  <c r="AN11" i="26"/>
  <c r="AN13" i="26"/>
  <c r="AN64" i="26"/>
  <c r="AN54" i="26"/>
  <c r="AN68" i="26"/>
  <c r="AN60" i="26"/>
  <c r="AN79" i="26"/>
  <c r="AN83" i="26"/>
  <c r="AN55" i="26"/>
  <c r="AN59" i="26"/>
  <c r="AN15" i="26"/>
  <c r="AN10" i="26"/>
  <c r="AN7" i="26"/>
  <c r="AN57" i="26"/>
  <c r="AN12" i="26"/>
  <c r="AN16" i="26"/>
  <c r="AN72" i="26"/>
  <c r="AN69" i="26"/>
  <c r="AN75" i="26"/>
  <c r="AN56" i="26"/>
  <c r="AN78" i="26"/>
  <c r="AN70" i="26"/>
  <c r="AN14" i="26"/>
  <c r="AN9" i="26"/>
  <c r="AN61" i="26"/>
  <c r="AN73" i="26"/>
  <c r="AN76" i="26"/>
  <c r="AN63" i="26"/>
  <c r="AN8" i="26"/>
  <c r="AN58" i="26"/>
  <c r="AN67" i="26"/>
  <c r="AN65" i="26"/>
  <c r="AN81" i="26"/>
  <c r="AN62" i="26"/>
  <c r="AN71" i="26"/>
  <c r="AN80" i="26"/>
  <c r="AN20" i="26"/>
  <c r="AN77" i="26"/>
  <c r="AN18" i="26"/>
  <c r="AN19" i="26"/>
  <c r="AN42" i="26"/>
  <c r="AN66" i="26"/>
  <c r="AN24" i="26"/>
  <c r="AN26" i="26"/>
  <c r="AN27" i="26"/>
  <c r="AN28" i="26"/>
  <c r="AN29" i="26"/>
  <c r="AN30" i="26"/>
  <c r="AN31" i="26"/>
  <c r="AN32" i="26"/>
  <c r="AN33" i="26"/>
  <c r="AN34" i="26"/>
  <c r="AN35" i="26"/>
  <c r="AN74" i="26"/>
  <c r="AN82" i="26"/>
  <c r="AN84" i="26"/>
  <c r="AN22" i="26"/>
  <c r="AN41" i="26"/>
  <c r="AN37" i="26"/>
  <c r="AN21" i="26"/>
  <c r="AN89" i="26"/>
  <c r="AN36" i="26"/>
  <c r="AN40" i="26"/>
  <c r="AN17" i="26"/>
  <c r="AN44" i="26"/>
  <c r="AN46" i="26"/>
  <c r="AN47" i="26"/>
  <c r="AN48" i="26"/>
  <c r="AN49" i="26"/>
  <c r="AN50" i="26"/>
  <c r="AN51" i="26"/>
  <c r="AN52" i="26"/>
  <c r="AN53" i="26"/>
  <c r="AN39" i="26"/>
  <c r="AN25" i="26"/>
  <c r="AN43" i="26"/>
  <c r="AN38" i="26"/>
  <c r="AN23" i="26"/>
  <c r="AN45" i="26"/>
  <c r="AN85" i="26"/>
  <c r="AN86" i="26"/>
  <c r="AN87" i="26"/>
  <c r="AN88" i="26"/>
  <c r="AN91" i="26"/>
  <c r="AN93" i="26"/>
  <c r="AN95" i="26"/>
  <c r="AN97" i="26"/>
  <c r="AN99" i="26"/>
  <c r="AN101" i="26"/>
  <c r="AN90" i="26"/>
  <c r="AN92" i="26"/>
  <c r="AN94" i="26"/>
  <c r="AN96" i="26"/>
  <c r="AN98" i="26"/>
  <c r="AN100" i="26"/>
  <c r="AO93" i="26"/>
  <c r="AO101" i="26"/>
  <c r="AO17" i="26"/>
  <c r="AO58" i="26"/>
  <c r="AO96" i="26"/>
  <c r="AO15" i="26"/>
  <c r="AO22" i="26"/>
  <c r="AO37" i="26"/>
  <c r="AO57" i="26"/>
  <c r="AO100" i="26"/>
  <c r="AO66" i="26"/>
  <c r="AO55" i="26"/>
  <c r="AO24" i="26"/>
  <c r="AO38" i="26"/>
  <c r="AO48" i="26"/>
  <c r="AO26" i="26"/>
  <c r="AO34" i="26"/>
  <c r="AO95" i="26"/>
  <c r="AO63" i="26"/>
  <c r="AO70" i="26"/>
  <c r="AO13" i="26"/>
  <c r="AO31" i="26"/>
  <c r="AO9" i="26"/>
  <c r="AO67" i="26"/>
  <c r="AO85" i="26"/>
  <c r="AO80" i="26"/>
  <c r="AO7" i="26"/>
  <c r="AO42" i="26"/>
  <c r="AO97" i="26"/>
  <c r="AO21" i="26"/>
  <c r="AO23" i="26"/>
  <c r="AO41" i="26"/>
  <c r="AO10" i="26"/>
  <c r="AO27" i="26"/>
  <c r="AO11" i="26"/>
  <c r="AO35" i="26"/>
  <c r="AO30" i="26"/>
  <c r="AO91" i="26"/>
  <c r="AO99" i="26"/>
  <c r="AO25" i="26"/>
  <c r="AO44" i="26"/>
  <c r="AO92" i="26"/>
  <c r="AO43" i="26"/>
  <c r="AO62" i="26"/>
  <c r="AO56" i="26"/>
  <c r="AO83" i="26"/>
  <c r="AO19" i="26"/>
  <c r="AO39" i="26"/>
  <c r="AO46" i="26"/>
  <c r="AO16" i="26"/>
  <c r="AO20" i="26"/>
  <c r="AO32" i="26"/>
  <c r="AO49" i="26"/>
  <c r="AO64" i="26"/>
  <c r="AO60" i="26"/>
  <c r="AO68" i="26"/>
  <c r="AO33" i="26"/>
  <c r="AO8" i="26"/>
  <c r="AO36" i="26"/>
  <c r="AO72" i="26"/>
  <c r="AO94" i="26"/>
  <c r="AO77" i="26"/>
  <c r="AO81" i="26"/>
  <c r="AO87" i="26"/>
  <c r="AO40" i="26"/>
  <c r="AO59" i="26"/>
  <c r="AO50" i="26"/>
  <c r="AO12" i="26"/>
  <c r="AO78" i="26"/>
  <c r="AO90" i="26"/>
  <c r="AO98" i="26"/>
  <c r="AO47" i="26"/>
  <c r="AO18" i="26"/>
  <c r="AO29" i="26"/>
  <c r="AO14" i="26"/>
  <c r="AO28" i="26"/>
  <c r="AO71" i="26"/>
  <c r="AO65" i="26"/>
  <c r="AO74" i="26"/>
  <c r="AO76" i="26"/>
  <c r="AO86" i="26"/>
  <c r="AO61" i="26"/>
  <c r="AO69" i="26"/>
  <c r="AO73" i="26"/>
  <c r="AO82" i="26"/>
  <c r="AO84" i="26"/>
  <c r="AO75" i="26"/>
  <c r="AO79" i="26"/>
  <c r="AO88" i="26"/>
  <c r="AO51" i="26"/>
  <c r="AO52" i="26"/>
  <c r="AO54" i="26"/>
  <c r="AO45" i="26"/>
  <c r="AO53" i="26"/>
  <c r="AO89" i="26"/>
  <c r="AW8" i="26"/>
  <c r="AW30" i="26"/>
  <c r="AW74" i="26"/>
  <c r="AW91" i="26"/>
  <c r="AW49" i="26"/>
  <c r="AW73" i="26"/>
  <c r="AW35" i="26"/>
  <c r="AW24" i="26"/>
  <c r="AW27" i="26"/>
  <c r="AW16" i="26"/>
  <c r="AW46" i="26"/>
  <c r="AW64" i="26"/>
  <c r="AW69" i="26"/>
  <c r="AW47" i="26"/>
  <c r="AW26" i="26"/>
  <c r="AW11" i="26"/>
  <c r="AW20" i="26"/>
  <c r="AW33" i="26"/>
  <c r="AW55" i="26"/>
  <c r="AW72" i="26"/>
  <c r="AW12" i="26"/>
  <c r="AW22" i="26"/>
  <c r="AW57" i="26"/>
  <c r="AW61" i="26"/>
  <c r="AW80" i="26"/>
  <c r="AW85" i="26"/>
  <c r="AW95" i="26"/>
  <c r="AW48" i="26"/>
  <c r="AW31" i="26"/>
  <c r="AW14" i="26"/>
  <c r="AW39" i="26"/>
  <c r="AW34" i="26"/>
  <c r="AW29" i="26"/>
  <c r="AW65" i="26"/>
  <c r="AW99" i="26"/>
  <c r="AW38" i="26"/>
  <c r="AW7" i="26"/>
  <c r="AW10" i="26"/>
  <c r="AW51" i="26"/>
  <c r="AW60" i="26"/>
  <c r="AW67" i="26"/>
  <c r="AW32" i="26"/>
  <c r="AW52" i="26"/>
  <c r="AW62" i="26"/>
  <c r="AW9" i="26"/>
  <c r="AW58" i="26"/>
  <c r="AW13" i="26"/>
  <c r="AW59" i="26"/>
  <c r="AW77" i="26"/>
  <c r="AW66" i="26"/>
  <c r="AW75" i="26"/>
  <c r="AW84" i="26"/>
  <c r="AW83" i="26"/>
  <c r="AW28" i="26"/>
  <c r="AW36" i="26"/>
  <c r="AW15" i="26"/>
  <c r="AW53" i="26"/>
  <c r="AW68" i="26"/>
  <c r="AW70" i="26"/>
  <c r="AW41" i="26"/>
  <c r="AW50" i="26"/>
  <c r="AW37" i="26"/>
  <c r="AW56" i="26"/>
  <c r="AW18" i="26"/>
  <c r="AW40" i="26"/>
  <c r="AW63" i="26"/>
  <c r="AW78" i="26"/>
  <c r="AW90" i="26"/>
  <c r="AW98" i="26"/>
  <c r="AW71" i="26"/>
  <c r="AW86" i="26"/>
  <c r="AW82" i="26"/>
  <c r="AW93" i="26"/>
  <c r="AW94" i="26"/>
  <c r="AW92" i="26"/>
  <c r="AW96" i="26"/>
  <c r="AW100" i="26"/>
  <c r="AW42" i="26"/>
  <c r="AW97" i="26"/>
  <c r="AW101" i="26"/>
  <c r="AW76" i="26"/>
  <c r="AW81" i="26"/>
  <c r="AW87" i="26"/>
  <c r="AW79" i="26"/>
  <c r="AW19" i="26"/>
  <c r="AW21" i="26"/>
  <c r="AW23" i="26"/>
  <c r="AW25" i="26"/>
  <c r="AW43" i="26"/>
  <c r="AW17" i="26"/>
  <c r="AW44" i="26"/>
  <c r="AW89" i="26"/>
  <c r="AW88" i="26"/>
  <c r="AW45" i="26"/>
  <c r="AW54" i="26"/>
  <c r="AV62" i="26"/>
  <c r="AV9" i="26"/>
  <c r="AV55" i="26"/>
  <c r="AV84" i="26"/>
  <c r="AV12" i="26"/>
  <c r="AV7" i="26"/>
  <c r="AV16" i="26"/>
  <c r="AV65" i="26"/>
  <c r="AV73" i="26"/>
  <c r="AV80" i="26"/>
  <c r="AV11" i="26"/>
  <c r="AV10" i="26"/>
  <c r="AV82" i="26"/>
  <c r="AV69" i="26"/>
  <c r="AV70" i="26"/>
  <c r="AV61" i="26"/>
  <c r="AV14" i="26"/>
  <c r="AV8" i="26"/>
  <c r="AV66" i="26"/>
  <c r="AV59" i="26"/>
  <c r="AV64" i="26"/>
  <c r="AV71" i="26"/>
  <c r="AV56" i="26"/>
  <c r="AV58" i="26"/>
  <c r="AV68" i="26"/>
  <c r="AV13" i="26"/>
  <c r="AV72" i="26"/>
  <c r="AV75" i="26"/>
  <c r="AV76" i="26"/>
  <c r="AV81" i="26"/>
  <c r="AV57" i="26"/>
  <c r="AV63" i="26"/>
  <c r="AV60" i="26"/>
  <c r="AV67" i="26"/>
  <c r="AV15" i="26"/>
  <c r="AV77" i="26"/>
  <c r="AV79" i="26"/>
  <c r="AV83" i="26"/>
  <c r="AV74" i="26"/>
  <c r="AV24" i="26"/>
  <c r="AV26" i="26"/>
  <c r="AV27" i="26"/>
  <c r="AV28" i="26"/>
  <c r="AV29" i="26"/>
  <c r="AV30" i="26"/>
  <c r="AV31" i="26"/>
  <c r="AV32" i="26"/>
  <c r="AV33" i="26"/>
  <c r="AV34" i="26"/>
  <c r="AV35" i="26"/>
  <c r="AV22" i="26"/>
  <c r="AV41" i="26"/>
  <c r="AV23" i="26"/>
  <c r="AV20" i="26"/>
  <c r="AV78" i="26"/>
  <c r="AV18" i="26"/>
  <c r="AV36" i="26"/>
  <c r="AV40" i="26"/>
  <c r="AV25" i="26"/>
  <c r="AV39" i="26"/>
  <c r="AV42" i="26"/>
  <c r="AV43" i="26"/>
  <c r="AV85" i="26"/>
  <c r="AV86" i="26"/>
  <c r="AV87" i="26"/>
  <c r="AV88" i="26"/>
  <c r="AV38" i="26"/>
  <c r="AV44" i="26"/>
  <c r="AV54" i="26"/>
  <c r="AV89" i="26"/>
  <c r="AV37" i="26"/>
  <c r="AV17" i="26"/>
  <c r="AV19" i="26"/>
  <c r="AV21" i="26"/>
  <c r="AV45" i="26"/>
  <c r="AV46" i="26"/>
  <c r="AV47" i="26"/>
  <c r="AV48" i="26"/>
  <c r="AV49" i="26"/>
  <c r="AV50" i="26"/>
  <c r="AV51" i="26"/>
  <c r="AV52" i="26"/>
  <c r="AV53" i="26"/>
  <c r="AV94" i="26"/>
  <c r="AV100" i="26"/>
  <c r="AV91" i="26"/>
  <c r="AV93" i="26"/>
  <c r="AV95" i="26"/>
  <c r="AV99" i="26"/>
  <c r="AV101" i="26"/>
  <c r="AV97" i="26"/>
  <c r="AV90" i="26"/>
  <c r="AV92" i="26"/>
  <c r="AV96" i="26"/>
  <c r="AV98" i="26"/>
  <c r="AS18" i="25"/>
  <c r="AS33" i="25"/>
  <c r="AQ5" i="26"/>
  <c r="AQ6" i="26"/>
  <c r="AR6" i="26"/>
  <c r="AR5" i="26"/>
  <c r="AM5" i="26"/>
  <c r="AM6" i="26"/>
  <c r="AN6" i="26"/>
  <c r="AN5" i="26"/>
  <c r="AL5" i="26"/>
  <c r="AL6" i="26"/>
  <c r="AT5" i="26"/>
  <c r="AT6" i="26"/>
  <c r="AO5" i="26"/>
  <c r="AO6" i="26"/>
  <c r="AU6" i="26"/>
  <c r="AU5" i="26"/>
  <c r="AP5" i="26"/>
  <c r="AP6" i="26"/>
  <c r="AW4" i="26"/>
  <c r="AW5" i="26"/>
  <c r="AW6" i="26"/>
  <c r="AX2" i="26"/>
  <c r="AX6" i="26"/>
  <c r="AX5" i="26"/>
  <c r="AV4" i="26"/>
  <c r="AV6" i="26"/>
  <c r="AV5" i="26"/>
  <c r="AW2" i="26"/>
  <c r="AW3" i="26"/>
  <c r="AV3" i="26"/>
  <c r="AO2" i="26"/>
  <c r="AO3" i="26"/>
  <c r="AO4" i="26"/>
  <c r="AX3" i="26"/>
  <c r="AX4" i="26"/>
  <c r="AR2" i="26"/>
  <c r="AR3" i="26"/>
  <c r="AR4" i="26"/>
  <c r="AP2" i="26"/>
  <c r="AP3" i="26"/>
  <c r="AP4" i="26"/>
  <c r="AL4" i="26"/>
  <c r="AL3" i="26"/>
  <c r="AU3" i="26"/>
  <c r="AU4" i="26"/>
  <c r="AM3" i="26"/>
  <c r="AM4" i="26"/>
  <c r="AN2" i="26"/>
  <c r="AN4" i="26"/>
  <c r="AN3" i="26"/>
  <c r="AQ4" i="26"/>
  <c r="AQ3" i="26"/>
  <c r="AT3" i="26"/>
  <c r="AT4" i="26"/>
  <c r="AL2" i="26"/>
  <c r="S3" i="27"/>
  <c r="AQ2" i="26"/>
  <c r="AU2" i="26"/>
  <c r="AM2" i="26"/>
  <c r="AT2" i="26"/>
  <c r="AS12" i="25"/>
  <c r="BH36" i="25"/>
  <c r="AS45" i="25" s="1"/>
  <c r="BH43" i="25"/>
  <c r="AS7" i="25"/>
  <c r="BH11" i="25"/>
  <c r="BH16" i="25" s="1"/>
  <c r="AS42" i="25" l="1"/>
  <c r="AS44" i="25"/>
  <c r="AS34" i="25"/>
  <c r="AS40" i="25"/>
  <c r="AS9" i="25"/>
  <c r="AS11" i="25"/>
  <c r="AS10" i="25"/>
  <c r="AS8" i="25"/>
  <c r="BH17" i="25"/>
  <c r="BC3" i="25" s="1"/>
  <c r="G14" i="22" s="1"/>
  <c r="E2"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JC0028</author>
  </authors>
  <commentList>
    <comment ref="AZ2" authorId="0" shapeId="0" xr:uid="{00000000-0006-0000-0100-000001000000}">
      <text>
        <r>
          <rPr>
            <sz val="9"/>
            <color indexed="81"/>
            <rFont val="ＭＳ Ｐゴシック"/>
            <family val="3"/>
            <charset val="128"/>
          </rPr>
          <t>=申込責任者!D72
0：テストモード（全試験が選択可能）
1：SA用
2：RSA用</t>
        </r>
      </text>
    </comment>
    <comment ref="AN6" authorId="0" shapeId="0" xr:uid="{00000000-0006-0000-0100-000002000000}">
      <text>
        <r>
          <rPr>
            <sz val="9"/>
            <color indexed="81"/>
            <rFont val="ＭＳ Ｐゴシック"/>
            <family val="3"/>
            <charset val="128"/>
          </rPr>
          <t xml:space="preserve">必須項目に未入力がないかを確認
0：チェック対象外
1：未入力有り
2：OK
</t>
        </r>
      </text>
    </comment>
    <comment ref="AO6" authorId="0" shapeId="0" xr:uid="{77F666FC-1318-401D-A69E-9C1218E2F54B}">
      <text>
        <r>
          <rPr>
            <sz val="9"/>
            <color indexed="81"/>
            <rFont val="ＭＳ Ｐゴシック"/>
            <family val="3"/>
            <charset val="128"/>
          </rPr>
          <t xml:space="preserve">SA一次試験の場合の必須項目に未入力がないかを確認
（認証カード有無（Q列）をチェック対象から除外）
0：チェック対象外
1：未入力有り
2：OK
</t>
        </r>
      </text>
    </comment>
    <comment ref="AP6" authorId="0" shapeId="0" xr:uid="{00000000-0006-0000-0100-000003000000}">
      <text>
        <r>
          <rPr>
            <sz val="9"/>
            <color indexed="81"/>
            <rFont val="ＭＳ Ｐゴシック"/>
            <family val="3"/>
            <charset val="128"/>
          </rPr>
          <t>SSA＆SN2受験者が学科試験合格の記録を入力していることの確認
0：チェック対象外
1：未入力
2：OK</t>
        </r>
      </text>
    </comment>
    <comment ref="AZ10" authorId="0" shapeId="0" xr:uid="{00000000-0006-0000-0100-000005000000}">
      <text>
        <r>
          <rPr>
            <sz val="9"/>
            <color indexed="81"/>
            <rFont val="ＭＳ Ｐゴシック"/>
            <family val="3"/>
            <charset val="128"/>
          </rPr>
          <t>申込時期により、選択できる資格区分を判定する。
判定基準は下記とする。</t>
        </r>
        <r>
          <rPr>
            <b/>
            <sz val="9"/>
            <color indexed="81"/>
            <rFont val="ＭＳ Ｐゴシック"/>
            <family val="3"/>
            <charset val="128"/>
          </rPr>
          <t xml:space="preserve">
事前申込の開始日≦申込日≦申込期間の終了日</t>
        </r>
        <r>
          <rPr>
            <sz val="9"/>
            <color indexed="81"/>
            <rFont val="ＭＳ Ｐゴシック"/>
            <family val="3"/>
            <charset val="128"/>
          </rPr>
          <t xml:space="preserve">
</t>
        </r>
      </text>
    </comment>
    <comment ref="BG47" authorId="0" shapeId="0" xr:uid="{00000000-0006-0000-0100-000006000000}">
      <text>
        <r>
          <rPr>
            <b/>
            <sz val="11"/>
            <color indexed="81"/>
            <rFont val="ＭＳ Ｐゴシック"/>
            <family val="3"/>
            <charset val="128"/>
          </rPr>
          <t>【注意】</t>
        </r>
        <r>
          <rPr>
            <sz val="11"/>
            <color indexed="81"/>
            <rFont val="ＭＳ Ｐゴシック"/>
            <family val="3"/>
            <charset val="128"/>
          </rPr>
          <t xml:space="preserve">
受験会場が変更となった場合は下記表を変更し、対象の会場を「名前の管理」で登録し直すこと</t>
        </r>
      </text>
    </comment>
    <comment ref="BA53" authorId="0" shapeId="0" xr:uid="{00000000-0006-0000-0100-000007000000}">
      <text>
        <r>
          <rPr>
            <sz val="11"/>
            <color indexed="81"/>
            <rFont val="ＭＳ Ｐゴシック"/>
            <family val="3"/>
            <charset val="128"/>
          </rPr>
          <t>SSAかつ受験区分SN2（前回or前々回の学科合格）で申込の場合は、学科試験が合格となった、受験時期と受験番号を入力する欄を追加した。（2019/3/8）
実現方法は下記
①申込年度と時期（夏期か冬期か）を確認
②①の結果から、学科試験免除となる試験実施時期のみが選択できるように対象時期を抽出</t>
        </r>
      </text>
    </comment>
  </commentList>
</comments>
</file>

<file path=xl/sharedStrings.xml><?xml version="1.0" encoding="utf-8"?>
<sst xmlns="http://schemas.openxmlformats.org/spreadsheetml/2006/main" count="662" uniqueCount="504">
  <si>
    <t>申込日</t>
  </si>
  <si>
    <t>電話番号</t>
    <rPh sb="0" eb="2">
      <t>デンワ</t>
    </rPh>
    <rPh sb="2" eb="4">
      <t>バンゴウ</t>
    </rPh>
    <phoneticPr fontId="3"/>
  </si>
  <si>
    <t>受験料</t>
    <rPh sb="0" eb="3">
      <t>ジュケンリョウ</t>
    </rPh>
    <phoneticPr fontId="3"/>
  </si>
  <si>
    <t>本社</t>
    <rPh sb="0" eb="2">
      <t>ホンシャ</t>
    </rPh>
    <phoneticPr fontId="3"/>
  </si>
  <si>
    <t>認証</t>
    <rPh sb="0" eb="2">
      <t>ニンショウ</t>
    </rPh>
    <phoneticPr fontId="3"/>
  </si>
  <si>
    <t>太郎</t>
    <rPh sb="0" eb="2">
      <t>タロウ</t>
    </rPh>
    <phoneticPr fontId="3"/>
  </si>
  <si>
    <t>日本認証</t>
    <rPh sb="0" eb="2">
      <t>ニホン</t>
    </rPh>
    <rPh sb="2" eb="4">
      <t>ニンショウ</t>
    </rPh>
    <phoneticPr fontId="3"/>
  </si>
  <si>
    <t>SA事業部</t>
    <rPh sb="2" eb="4">
      <t>ジギョウ</t>
    </rPh>
    <rPh sb="4" eb="5">
      <t>ブ</t>
    </rPh>
    <phoneticPr fontId="3"/>
  </si>
  <si>
    <t>部長</t>
    <rPh sb="0" eb="2">
      <t>ブチョウ</t>
    </rPh>
    <phoneticPr fontId="3"/>
  </si>
  <si>
    <t>法人格</t>
    <rPh sb="0" eb="1">
      <t>ホウ</t>
    </rPh>
    <rPh sb="1" eb="3">
      <t>ジンカク</t>
    </rPh>
    <phoneticPr fontId="3"/>
  </si>
  <si>
    <t>株式会社</t>
    <rPh sb="0" eb="2">
      <t>カブシキ</t>
    </rPh>
    <rPh sb="2" eb="4">
      <t>カイシャ</t>
    </rPh>
    <phoneticPr fontId="3"/>
  </si>
  <si>
    <t>Marutaビル8階</t>
    <rPh sb="9" eb="10">
      <t>カイ</t>
    </rPh>
    <phoneticPr fontId="3"/>
  </si>
  <si>
    <t>メールアドレス</t>
    <phoneticPr fontId="3"/>
  </si>
  <si>
    <t>申込日</t>
    <rPh sb="0" eb="2">
      <t>モウシコミ</t>
    </rPh>
    <rPh sb="2" eb="3">
      <t>ニチ</t>
    </rPh>
    <phoneticPr fontId="3"/>
  </si>
  <si>
    <t>受験区分</t>
    <rPh sb="0" eb="2">
      <t>ジュケン</t>
    </rPh>
    <rPh sb="2" eb="4">
      <t>クブン</t>
    </rPh>
    <phoneticPr fontId="3"/>
  </si>
  <si>
    <t>L1</t>
    <phoneticPr fontId="3"/>
  </si>
  <si>
    <t>L2</t>
    <phoneticPr fontId="3"/>
  </si>
  <si>
    <t>※受験区分</t>
  </si>
  <si>
    <t>※会場</t>
  </si>
  <si>
    <t>受験料</t>
  </si>
  <si>
    <t>※姓</t>
    <rPh sb="1" eb="2">
      <t>セイ</t>
    </rPh>
    <phoneticPr fontId="3"/>
  </si>
  <si>
    <t>※名</t>
    <rPh sb="1" eb="2">
      <t>メイ</t>
    </rPh>
    <phoneticPr fontId="3"/>
  </si>
  <si>
    <t>※生年月日</t>
  </si>
  <si>
    <t>※メールアドレス</t>
  </si>
  <si>
    <t>※受験料　振込予定日</t>
  </si>
  <si>
    <t>※受験料　振込名義</t>
  </si>
  <si>
    <t>備考</t>
  </si>
  <si>
    <t>東京</t>
    <rPh sb="0" eb="2">
      <t>トウキョウ</t>
    </rPh>
    <phoneticPr fontId="3"/>
  </si>
  <si>
    <t>※会社名(漢字)</t>
    <rPh sb="5" eb="7">
      <t>カンジ</t>
    </rPh>
    <phoneticPr fontId="3"/>
  </si>
  <si>
    <t>学校法人</t>
    <rPh sb="0" eb="2">
      <t>ガッコウ</t>
    </rPh>
    <rPh sb="2" eb="4">
      <t>ホウジン</t>
    </rPh>
    <phoneticPr fontId="3"/>
  </si>
  <si>
    <t>大阪</t>
    <rPh sb="0" eb="2">
      <t>オオサカ</t>
    </rPh>
    <phoneticPr fontId="3"/>
  </si>
  <si>
    <t>No</t>
    <phoneticPr fontId="3"/>
  </si>
  <si>
    <t>個人</t>
    <rPh sb="0" eb="2">
      <t>コジン</t>
    </rPh>
    <phoneticPr fontId="3"/>
  </si>
  <si>
    <t>有限会社</t>
    <rPh sb="0" eb="4">
      <t>ユウゲンガイシャ</t>
    </rPh>
    <phoneticPr fontId="3"/>
  </si>
  <si>
    <t>一般社団法人</t>
    <rPh sb="0" eb="2">
      <t>イッパン</t>
    </rPh>
    <rPh sb="2" eb="4">
      <t>シャダン</t>
    </rPh>
    <rPh sb="4" eb="6">
      <t>ホウジン</t>
    </rPh>
    <phoneticPr fontId="3"/>
  </si>
  <si>
    <t>国立大学法人</t>
    <rPh sb="0" eb="2">
      <t>コクリツ</t>
    </rPh>
    <rPh sb="2" eb="4">
      <t>ダイガク</t>
    </rPh>
    <rPh sb="4" eb="6">
      <t>ホウジン</t>
    </rPh>
    <phoneticPr fontId="3"/>
  </si>
  <si>
    <t>公立大学法人</t>
    <rPh sb="0" eb="2">
      <t>コウリツ</t>
    </rPh>
    <rPh sb="2" eb="4">
      <t>ダイガク</t>
    </rPh>
    <rPh sb="4" eb="6">
      <t>ホウジン</t>
    </rPh>
    <phoneticPr fontId="3"/>
  </si>
  <si>
    <t>例</t>
    <rPh sb="0" eb="1">
      <t>レイ</t>
    </rPh>
    <phoneticPr fontId="3"/>
  </si>
  <si>
    <t>タロウ</t>
    <phoneticPr fontId="3"/>
  </si>
  <si>
    <t>Taro</t>
    <phoneticPr fontId="3"/>
  </si>
  <si>
    <t>会場</t>
    <rPh sb="0" eb="2">
      <t>カイジョウ</t>
    </rPh>
    <phoneticPr fontId="3"/>
  </si>
  <si>
    <t>公益社団法人</t>
    <rPh sb="0" eb="2">
      <t>コウエキ</t>
    </rPh>
    <rPh sb="2" eb="4">
      <t>シャダン</t>
    </rPh>
    <rPh sb="4" eb="6">
      <t>ホウジン</t>
    </rPh>
    <phoneticPr fontId="3"/>
  </si>
  <si>
    <t>上記にない場合は直接記入下さい。</t>
    <rPh sb="0" eb="2">
      <t>ジョウキ</t>
    </rPh>
    <rPh sb="5" eb="7">
      <t>バアイ</t>
    </rPh>
    <rPh sb="8" eb="10">
      <t>チョクセツ</t>
    </rPh>
    <rPh sb="10" eb="12">
      <t>キニュウ</t>
    </rPh>
    <rPh sb="12" eb="13">
      <t>クダ</t>
    </rPh>
    <phoneticPr fontId="3"/>
  </si>
  <si>
    <t>※</t>
    <phoneticPr fontId="3"/>
  </si>
  <si>
    <t>受験料　振込名義</t>
    <rPh sb="0" eb="3">
      <t>ジュケンリョウ</t>
    </rPh>
    <rPh sb="4" eb="6">
      <t>フリコミ</t>
    </rPh>
    <rPh sb="6" eb="8">
      <t>メイギ</t>
    </rPh>
    <phoneticPr fontId="3"/>
  </si>
  <si>
    <t>氏名(漢字)</t>
  </si>
  <si>
    <t>会社名(漢字)</t>
  </si>
  <si>
    <t>郵便番号</t>
  </si>
  <si>
    <t>住所1(番地まで)</t>
  </si>
  <si>
    <t>532-0004</t>
    <phoneticPr fontId="3"/>
  </si>
  <si>
    <t>※セイ</t>
    <phoneticPr fontId="3"/>
  </si>
  <si>
    <t>※メイ</t>
    <phoneticPr fontId="3"/>
  </si>
  <si>
    <t>※Family name</t>
    <phoneticPr fontId="3"/>
  </si>
  <si>
    <t>※会社名(カナ)</t>
    <rPh sb="1" eb="4">
      <t>カイシャメイ</t>
    </rPh>
    <phoneticPr fontId="3"/>
  </si>
  <si>
    <t>※会社名(英語)</t>
    <rPh sb="1" eb="4">
      <t>カイシャメイ</t>
    </rPh>
    <rPh sb="5" eb="7">
      <t>エイゴ</t>
    </rPh>
    <phoneticPr fontId="3"/>
  </si>
  <si>
    <t>横浜</t>
    <rPh sb="0" eb="2">
      <t>ヨコハマ</t>
    </rPh>
    <phoneticPr fontId="3"/>
  </si>
  <si>
    <t>会場0</t>
    <phoneticPr fontId="3"/>
  </si>
  <si>
    <t>会場3</t>
    <rPh sb="0" eb="2">
      <t>カイジョウ</t>
    </rPh>
    <phoneticPr fontId="3"/>
  </si>
  <si>
    <t>会場4</t>
    <rPh sb="0" eb="2">
      <t>カイジョウ</t>
    </rPh>
    <phoneticPr fontId="3"/>
  </si>
  <si>
    <t>会場5</t>
    <rPh sb="0" eb="2">
      <t>カイジョウ</t>
    </rPh>
    <phoneticPr fontId="3"/>
  </si>
  <si>
    <t>L1</t>
    <phoneticPr fontId="3"/>
  </si>
  <si>
    <t>L2</t>
    <phoneticPr fontId="3"/>
  </si>
  <si>
    <t>大阪府大阪市西宮原2-7-53</t>
    <rPh sb="0" eb="3">
      <t>オオサカフ</t>
    </rPh>
    <rPh sb="3" eb="6">
      <t>オオサカシ</t>
    </rPh>
    <rPh sb="6" eb="7">
      <t>ニシ</t>
    </rPh>
    <rPh sb="7" eb="9">
      <t>ミヤハラ</t>
    </rPh>
    <phoneticPr fontId="3"/>
  </si>
  <si>
    <t>住所2(ビル名、部屋番号)</t>
    <phoneticPr fontId="3"/>
  </si>
  <si>
    <t>※First name</t>
    <phoneticPr fontId="3"/>
  </si>
  <si>
    <t>不要</t>
    <rPh sb="0" eb="2">
      <t>フヨウ</t>
    </rPh>
    <phoneticPr fontId="3"/>
  </si>
  <si>
    <t>氏名(漢字)</t>
    <rPh sb="0" eb="2">
      <t>シメイ</t>
    </rPh>
    <rPh sb="3" eb="5">
      <t>カンジ</t>
    </rPh>
    <phoneticPr fontId="3"/>
  </si>
  <si>
    <t>氏名(カナ)</t>
    <rPh sb="0" eb="2">
      <t>シメイ</t>
    </rPh>
    <phoneticPr fontId="3"/>
  </si>
  <si>
    <t>氏名(英語)</t>
    <rPh sb="0" eb="2">
      <t>シメイ</t>
    </rPh>
    <rPh sb="3" eb="5">
      <t>エイゴ</t>
    </rPh>
    <phoneticPr fontId="3"/>
  </si>
  <si>
    <t>事業所</t>
    <rPh sb="0" eb="3">
      <t>ジギョウショ</t>
    </rPh>
    <phoneticPr fontId="3"/>
  </si>
  <si>
    <t>部署</t>
    <rPh sb="0" eb="2">
      <t>ブショ</t>
    </rPh>
    <phoneticPr fontId="3"/>
  </si>
  <si>
    <t>役職</t>
    <rPh sb="0" eb="2">
      <t>ヤクショク</t>
    </rPh>
    <phoneticPr fontId="3"/>
  </si>
  <si>
    <t>認証番号</t>
    <rPh sb="0" eb="2">
      <t>ニンショウ</t>
    </rPh>
    <rPh sb="2" eb="4">
      <t>バンゴウ</t>
    </rPh>
    <phoneticPr fontId="3"/>
  </si>
  <si>
    <t>№</t>
  </si>
  <si>
    <t>認証番号</t>
    <rPh sb="0" eb="2">
      <t>ニンショウ</t>
    </rPh>
    <rPh sb="2" eb="4">
      <t>バンゴウ</t>
    </rPh>
    <phoneticPr fontId="5"/>
  </si>
  <si>
    <t>生年月日</t>
  </si>
  <si>
    <t>会社名（法人格位置）</t>
    <rPh sb="7" eb="9">
      <t>イチ</t>
    </rPh>
    <phoneticPr fontId="5"/>
  </si>
  <si>
    <t>メールアドレス</t>
  </si>
  <si>
    <t>最終学歴</t>
    <rPh sb="0" eb="2">
      <t>サイシュウ</t>
    </rPh>
    <rPh sb="2" eb="4">
      <t>ガクレキ</t>
    </rPh>
    <phoneticPr fontId="5"/>
  </si>
  <si>
    <t>顔写真</t>
  </si>
  <si>
    <t>送付先会社名（法人格位置）</t>
    <rPh sb="10" eb="12">
      <t>イチ</t>
    </rPh>
    <phoneticPr fontId="5"/>
  </si>
  <si>
    <t>受験区分</t>
    <rPh sb="0" eb="2">
      <t>ジュケン</t>
    </rPh>
    <rPh sb="2" eb="4">
      <t>クブン</t>
    </rPh>
    <phoneticPr fontId="5"/>
  </si>
  <si>
    <t>氏名(漢字)（姓）</t>
    <rPh sb="3" eb="5">
      <t>カンジ</t>
    </rPh>
    <rPh sb="7" eb="8">
      <t>セイ</t>
    </rPh>
    <phoneticPr fontId="5"/>
  </si>
  <si>
    <t>氏名(漢字)（名）</t>
    <rPh sb="7" eb="8">
      <t>メイ</t>
    </rPh>
    <phoneticPr fontId="5"/>
  </si>
  <si>
    <t>氏名(カナ)（セイ）</t>
  </si>
  <si>
    <t>氏名(カナ)（メイ）</t>
  </si>
  <si>
    <t>氏名(英字)（Family name）</t>
    <rPh sb="3" eb="4">
      <t>エイ</t>
    </rPh>
    <phoneticPr fontId="5"/>
  </si>
  <si>
    <t>氏名(英字)（Person name）</t>
    <rPh sb="3" eb="4">
      <t>エイ</t>
    </rPh>
    <phoneticPr fontId="5"/>
  </si>
  <si>
    <t>法人格</t>
    <rPh sb="0" eb="1">
      <t>ホウ</t>
    </rPh>
    <rPh sb="1" eb="3">
      <t>ジンカク</t>
    </rPh>
    <phoneticPr fontId="5"/>
  </si>
  <si>
    <t>会社名(漢字)</t>
    <rPh sb="4" eb="6">
      <t>カンジ</t>
    </rPh>
    <phoneticPr fontId="5"/>
  </si>
  <si>
    <t>会社名(カナ)</t>
  </si>
  <si>
    <t>会社名(英語)</t>
    <rPh sb="4" eb="6">
      <t>エイゴ</t>
    </rPh>
    <phoneticPr fontId="5"/>
  </si>
  <si>
    <t>事業所名</t>
    <rPh sb="0" eb="3">
      <t>ジギョウショ</t>
    </rPh>
    <rPh sb="3" eb="4">
      <t>メイ</t>
    </rPh>
    <phoneticPr fontId="5"/>
  </si>
  <si>
    <t>所属部署名</t>
    <rPh sb="0" eb="2">
      <t>ショゾク</t>
    </rPh>
    <rPh sb="2" eb="4">
      <t>ブショ</t>
    </rPh>
    <rPh sb="4" eb="5">
      <t>メイ</t>
    </rPh>
    <phoneticPr fontId="5"/>
  </si>
  <si>
    <t>役職名</t>
    <rPh sb="0" eb="3">
      <t>ヤクショクメイ</t>
    </rPh>
    <phoneticPr fontId="5"/>
  </si>
  <si>
    <t>会場</t>
    <rPh sb="0" eb="2">
      <t>カイジョウ</t>
    </rPh>
    <phoneticPr fontId="5"/>
  </si>
  <si>
    <t>認証カード</t>
  </si>
  <si>
    <t>受験料</t>
    <rPh sb="0" eb="3">
      <t>ジュケンリョウ</t>
    </rPh>
    <phoneticPr fontId="5"/>
  </si>
  <si>
    <t>振込予定日</t>
  </si>
  <si>
    <t>振込名義</t>
    <rPh sb="0" eb="1">
      <t>フ</t>
    </rPh>
    <rPh sb="1" eb="2">
      <t>コ</t>
    </rPh>
    <rPh sb="2" eb="4">
      <t>メイギ</t>
    </rPh>
    <phoneticPr fontId="5"/>
  </si>
  <si>
    <t>送付先_氏名(漢字)（姓）</t>
    <rPh sb="7" eb="9">
      <t>カンジ</t>
    </rPh>
    <rPh sb="11" eb="12">
      <t>セイ</t>
    </rPh>
    <phoneticPr fontId="5"/>
  </si>
  <si>
    <t>送付先_氏名(漢字)（名）</t>
    <rPh sb="7" eb="9">
      <t>カンジ</t>
    </rPh>
    <rPh sb="11" eb="12">
      <t>メイ</t>
    </rPh>
    <phoneticPr fontId="5"/>
  </si>
  <si>
    <t>送付先_法人格</t>
  </si>
  <si>
    <t>送付先_会社名</t>
  </si>
  <si>
    <t>送付先_事業所名</t>
    <rPh sb="4" eb="7">
      <t>ジギョウショ</t>
    </rPh>
    <rPh sb="7" eb="8">
      <t>メイ</t>
    </rPh>
    <phoneticPr fontId="5"/>
  </si>
  <si>
    <t>送付先_所属部署名</t>
    <rPh sb="4" eb="6">
      <t>ショゾク</t>
    </rPh>
    <rPh sb="8" eb="9">
      <t>メイ</t>
    </rPh>
    <phoneticPr fontId="5"/>
  </si>
  <si>
    <t>送付先_役職名</t>
    <rPh sb="6" eb="7">
      <t>メイ</t>
    </rPh>
    <phoneticPr fontId="5"/>
  </si>
  <si>
    <t>送付先_郵便番号</t>
  </si>
  <si>
    <t>送付先_住所１</t>
    <rPh sb="4" eb="6">
      <t>ジュウショ</t>
    </rPh>
    <phoneticPr fontId="5"/>
  </si>
  <si>
    <t>送付先_住所２</t>
    <rPh sb="4" eb="6">
      <t>ジュウショ</t>
    </rPh>
    <phoneticPr fontId="5"/>
  </si>
  <si>
    <t>送付先_電話番号</t>
  </si>
  <si>
    <t>送付先_メールアドレス</t>
  </si>
  <si>
    <t>申込種別</t>
    <rPh sb="0" eb="2">
      <t>モウシコミ</t>
    </rPh>
    <rPh sb="2" eb="4">
      <t>シュベツ</t>
    </rPh>
    <phoneticPr fontId="3"/>
  </si>
  <si>
    <t>事業所</t>
    <phoneticPr fontId="3"/>
  </si>
  <si>
    <t>部署</t>
    <phoneticPr fontId="3"/>
  </si>
  <si>
    <t>合計(税込)</t>
    <rPh sb="0" eb="2">
      <t>ゴウケイ</t>
    </rPh>
    <rPh sb="3" eb="5">
      <t>ゼイコミ</t>
    </rPh>
    <phoneticPr fontId="3"/>
  </si>
  <si>
    <t>「受験者名簿」を記入後、下表の受験者数が正しいことをご確認願います。</t>
    <rPh sb="1" eb="4">
      <t>ジュケンシャ</t>
    </rPh>
    <rPh sb="4" eb="6">
      <t>メイボ</t>
    </rPh>
    <rPh sb="8" eb="10">
      <t>キニュウ</t>
    </rPh>
    <rPh sb="10" eb="11">
      <t>ゴ</t>
    </rPh>
    <rPh sb="12" eb="14">
      <t>カヒョウ</t>
    </rPh>
    <rPh sb="15" eb="18">
      <t>ジュケンシャ</t>
    </rPh>
    <rPh sb="18" eb="19">
      <t>スウ</t>
    </rPh>
    <rPh sb="20" eb="21">
      <t>タダ</t>
    </rPh>
    <rPh sb="27" eb="29">
      <t>カクニン</t>
    </rPh>
    <rPh sb="29" eb="30">
      <t>ネガ</t>
    </rPh>
    <phoneticPr fontId="3"/>
  </si>
  <si>
    <t>No</t>
    <phoneticPr fontId="3"/>
  </si>
  <si>
    <t>バージョン情報</t>
    <rPh sb="5" eb="7">
      <t>ジョウホウ</t>
    </rPh>
    <phoneticPr fontId="3"/>
  </si>
  <si>
    <t>バージョン</t>
    <phoneticPr fontId="3"/>
  </si>
  <si>
    <t>日付</t>
    <rPh sb="0" eb="2">
      <t>ヒヅケ</t>
    </rPh>
    <phoneticPr fontId="3"/>
  </si>
  <si>
    <t>内容</t>
    <rPh sb="0" eb="2">
      <t>ナイヨウ</t>
    </rPh>
    <phoneticPr fontId="3"/>
  </si>
  <si>
    <t>入金№連絡_メールアドレス</t>
    <rPh sb="0" eb="2">
      <t>ニュウキン</t>
    </rPh>
    <rPh sb="3" eb="5">
      <t>レンラク</t>
    </rPh>
    <phoneticPr fontId="3"/>
  </si>
  <si>
    <t>取引先コード</t>
    <rPh sb="0" eb="2">
      <t>トリヒキ</t>
    </rPh>
    <rPh sb="2" eb="3">
      <t>サキ</t>
    </rPh>
    <phoneticPr fontId="3"/>
  </si>
  <si>
    <t>申込責任者名</t>
    <phoneticPr fontId="3"/>
  </si>
  <si>
    <t>税率</t>
    <rPh sb="0" eb="2">
      <t>ゼイリツ</t>
    </rPh>
    <phoneticPr fontId="3"/>
  </si>
  <si>
    <t>資格区分</t>
    <rPh sb="0" eb="2">
      <t>シカク</t>
    </rPh>
    <rPh sb="2" eb="4">
      <t>クブン</t>
    </rPh>
    <phoneticPr fontId="3"/>
  </si>
  <si>
    <t>名古屋</t>
    <rPh sb="0" eb="3">
      <t>ナゴヤ</t>
    </rPh>
    <phoneticPr fontId="3"/>
  </si>
  <si>
    <t>L1</t>
  </si>
  <si>
    <t>L1</t>
    <phoneticPr fontId="3"/>
  </si>
  <si>
    <t>L2</t>
  </si>
  <si>
    <t>L2</t>
    <phoneticPr fontId="3"/>
  </si>
  <si>
    <t>区分0</t>
    <rPh sb="0" eb="2">
      <t>クブン</t>
    </rPh>
    <phoneticPr fontId="3"/>
  </si>
  <si>
    <t>※認証カード</t>
    <phoneticPr fontId="3"/>
  </si>
  <si>
    <t>認証カード</t>
    <phoneticPr fontId="3"/>
  </si>
  <si>
    <t>姓</t>
    <rPh sb="0" eb="1">
      <t>セイ</t>
    </rPh>
    <phoneticPr fontId="3"/>
  </si>
  <si>
    <t>名</t>
    <rPh sb="0" eb="1">
      <t>メイ</t>
    </rPh>
    <phoneticPr fontId="3"/>
  </si>
  <si>
    <t>申込責任者</t>
    <rPh sb="0" eb="2">
      <t>モウシコミ</t>
    </rPh>
    <rPh sb="2" eb="5">
      <t>セキニンシャ</t>
    </rPh>
    <phoneticPr fontId="3"/>
  </si>
  <si>
    <t>請求書</t>
    <phoneticPr fontId="3"/>
  </si>
  <si>
    <t>人数</t>
    <rPh sb="0" eb="2">
      <t>ニンズ</t>
    </rPh>
    <phoneticPr fontId="3"/>
  </si>
  <si>
    <t>必須入力</t>
    <rPh sb="0" eb="2">
      <t>ヒッス</t>
    </rPh>
    <rPh sb="2" eb="4">
      <t>ニュウリョク</t>
    </rPh>
    <phoneticPr fontId="3"/>
  </si>
  <si>
    <t>SSA</t>
    <phoneticPr fontId="3"/>
  </si>
  <si>
    <t>区分1</t>
    <rPh sb="0" eb="2">
      <t>クブン</t>
    </rPh>
    <phoneticPr fontId="3"/>
  </si>
  <si>
    <t>区分2</t>
    <rPh sb="0" eb="2">
      <t>クブン</t>
    </rPh>
    <phoneticPr fontId="3"/>
  </si>
  <si>
    <t>区分3</t>
    <rPh sb="0" eb="2">
      <t>クブン</t>
    </rPh>
    <phoneticPr fontId="3"/>
  </si>
  <si>
    <t>区分4</t>
    <rPh sb="0" eb="2">
      <t>クブン</t>
    </rPh>
    <phoneticPr fontId="3"/>
  </si>
  <si>
    <t>SLA</t>
    <phoneticPr fontId="3"/>
  </si>
  <si>
    <t>SSA</t>
    <phoneticPr fontId="3"/>
  </si>
  <si>
    <t>区分1</t>
    <rPh sb="0" eb="2">
      <t>クブン</t>
    </rPh>
    <phoneticPr fontId="3"/>
  </si>
  <si>
    <t>区分2</t>
    <rPh sb="0" eb="2">
      <t>クブン</t>
    </rPh>
    <phoneticPr fontId="3"/>
  </si>
  <si>
    <t>区分3</t>
    <rPh sb="0" eb="2">
      <t>クブン</t>
    </rPh>
    <phoneticPr fontId="3"/>
  </si>
  <si>
    <t>区分4</t>
    <rPh sb="0" eb="2">
      <t>クブン</t>
    </rPh>
    <phoneticPr fontId="3"/>
  </si>
  <si>
    <t>S2012-12-99999</t>
    <phoneticPr fontId="3"/>
  </si>
  <si>
    <t>申込日</t>
    <rPh sb="0" eb="2">
      <t>モウシコミ</t>
    </rPh>
    <rPh sb="2" eb="3">
      <t>ヒ</t>
    </rPh>
    <phoneticPr fontId="3"/>
  </si>
  <si>
    <t>SSA夏期</t>
    <rPh sb="3" eb="5">
      <t>カキ</t>
    </rPh>
    <phoneticPr fontId="3"/>
  </si>
  <si>
    <t>SSA冬期</t>
    <rPh sb="3" eb="5">
      <t>トウキ</t>
    </rPh>
    <phoneticPr fontId="3"/>
  </si>
  <si>
    <t>会場1</t>
    <phoneticPr fontId="3"/>
  </si>
  <si>
    <t>会場2</t>
    <phoneticPr fontId="3"/>
  </si>
  <si>
    <t>カード選択を管理システム用に変換の表</t>
    <rPh sb="3" eb="5">
      <t>センタク</t>
    </rPh>
    <rPh sb="6" eb="8">
      <t>カンリ</t>
    </rPh>
    <rPh sb="12" eb="13">
      <t>ヨウ</t>
    </rPh>
    <rPh sb="14" eb="16">
      <t>ヘンカン</t>
    </rPh>
    <rPh sb="17" eb="18">
      <t>ヒョウ</t>
    </rPh>
    <phoneticPr fontId="3"/>
  </si>
  <si>
    <t>ニンショウ</t>
    <phoneticPr fontId="3"/>
  </si>
  <si>
    <t>Ninsho</t>
    <phoneticPr fontId="3"/>
  </si>
  <si>
    <t>ニホンニンショウ</t>
    <phoneticPr fontId="3"/>
  </si>
  <si>
    <t>Japan Certification Corporation</t>
    <phoneticPr fontId="3"/>
  </si>
  <si>
    <t>06-4807-3337</t>
    <phoneticPr fontId="3"/>
  </si>
  <si>
    <t>info@j-cert.com</t>
    <phoneticPr fontId="3"/>
  </si>
  <si>
    <t>会場3</t>
    <phoneticPr fontId="3"/>
  </si>
  <si>
    <t>会場4</t>
    <phoneticPr fontId="3"/>
  </si>
  <si>
    <t>会場5</t>
    <phoneticPr fontId="3"/>
  </si>
  <si>
    <t>会場6</t>
    <phoneticPr fontId="3"/>
  </si>
  <si>
    <t>会場6</t>
    <rPh sb="0" eb="2">
      <t>カイジョウ</t>
    </rPh>
    <phoneticPr fontId="3"/>
  </si>
  <si>
    <t>要</t>
    <rPh sb="0" eb="1">
      <t>ヨウ</t>
    </rPh>
    <phoneticPr fontId="3"/>
  </si>
  <si>
    <t>SN1</t>
    <phoneticPr fontId="3"/>
  </si>
  <si>
    <t>SN2</t>
    <phoneticPr fontId="3"/>
  </si>
  <si>
    <t>法人各前後</t>
    <phoneticPr fontId="3"/>
  </si>
  <si>
    <t>区分5</t>
    <rPh sb="0" eb="2">
      <t>クブン</t>
    </rPh>
    <phoneticPr fontId="3"/>
  </si>
  <si>
    <t>RSA</t>
    <phoneticPr fontId="3"/>
  </si>
  <si>
    <t>まとめ送付リスト作成用データ</t>
    <rPh sb="8" eb="11">
      <t>サクセイヨウ</t>
    </rPh>
    <phoneticPr fontId="3"/>
  </si>
  <si>
    <t>会社名</t>
    <rPh sb="0" eb="3">
      <t>カイシャメイ</t>
    </rPh>
    <phoneticPr fontId="10"/>
  </si>
  <si>
    <t>申込数</t>
    <rPh sb="0" eb="2">
      <t>モウシコ</t>
    </rPh>
    <rPh sb="2" eb="3">
      <t>スウ</t>
    </rPh>
    <phoneticPr fontId="10"/>
  </si>
  <si>
    <t>会社名</t>
    <rPh sb="0" eb="2">
      <t>カイシャ</t>
    </rPh>
    <rPh sb="2" eb="3">
      <t>メイ</t>
    </rPh>
    <phoneticPr fontId="3"/>
  </si>
  <si>
    <t>合格</t>
    <rPh sb="0" eb="2">
      <t>ゴウカク</t>
    </rPh>
    <phoneticPr fontId="3"/>
  </si>
  <si>
    <t>不合格</t>
    <rPh sb="0" eb="3">
      <t>フゴウカク</t>
    </rPh>
    <phoneticPr fontId="3"/>
  </si>
  <si>
    <t>申込期間</t>
    <rPh sb="0" eb="2">
      <t>モウシコミ</t>
    </rPh>
    <rPh sb="2" eb="4">
      <t>キカン</t>
    </rPh>
    <phoneticPr fontId="3"/>
  </si>
  <si>
    <t>受験日</t>
    <rPh sb="0" eb="3">
      <t>ジュケンビ</t>
    </rPh>
    <phoneticPr fontId="3"/>
  </si>
  <si>
    <t>事前申込期間</t>
    <rPh sb="0" eb="2">
      <t>ジゼン</t>
    </rPh>
    <rPh sb="2" eb="4">
      <t>モウシコミ</t>
    </rPh>
    <rPh sb="4" eb="6">
      <t>キカン</t>
    </rPh>
    <phoneticPr fontId="3"/>
  </si>
  <si>
    <t>資格区分</t>
    <rPh sb="0" eb="2">
      <t>シカク</t>
    </rPh>
    <rPh sb="2" eb="4">
      <t>クブン</t>
    </rPh>
    <phoneticPr fontId="3"/>
  </si>
  <si>
    <t>申込可否</t>
    <rPh sb="0" eb="2">
      <t>モウシコミ</t>
    </rPh>
    <rPh sb="2" eb="4">
      <t>カヒ</t>
    </rPh>
    <phoneticPr fontId="3"/>
  </si>
  <si>
    <t>合計(2進数）</t>
    <rPh sb="0" eb="2">
      <t>ゴウケイ</t>
    </rPh>
    <rPh sb="4" eb="6">
      <t>シンスウ</t>
    </rPh>
    <phoneticPr fontId="3"/>
  </si>
  <si>
    <t>消費税</t>
    <rPh sb="0" eb="3">
      <t>ショウヒゼイ</t>
    </rPh>
    <phoneticPr fontId="3"/>
  </si>
  <si>
    <t>ＳＡ一次試験の実施年度の選択用の表</t>
    <phoneticPr fontId="3"/>
  </si>
  <si>
    <t>申込可否</t>
    <rPh sb="0" eb="2">
      <t>モウシコミ</t>
    </rPh>
    <phoneticPr fontId="3"/>
  </si>
  <si>
    <t>表4．受験区分選択用テーブル</t>
    <rPh sb="0" eb="1">
      <t>ヒョウ</t>
    </rPh>
    <rPh sb="3" eb="5">
      <t>ジュケン</t>
    </rPh>
    <rPh sb="5" eb="7">
      <t>クブン</t>
    </rPh>
    <rPh sb="7" eb="9">
      <t>センタク</t>
    </rPh>
    <rPh sb="9" eb="10">
      <t>ヨウ</t>
    </rPh>
    <phoneticPr fontId="3"/>
  </si>
  <si>
    <t>表5.受験区分毎の会場/受験料の表</t>
    <phoneticPr fontId="3"/>
  </si>
  <si>
    <t>表6．会場選択用テーブル</t>
    <rPh sb="0" eb="1">
      <t>ヒョウ</t>
    </rPh>
    <rPh sb="3" eb="5">
      <t>カイジョウ</t>
    </rPh>
    <rPh sb="5" eb="8">
      <t>センタクヨウ</t>
    </rPh>
    <phoneticPr fontId="3"/>
  </si>
  <si>
    <t>表3.資格毎に受験区分を選択させるためのテーブル</t>
    <rPh sb="0" eb="1">
      <t>ヒョウ</t>
    </rPh>
    <rPh sb="3" eb="5">
      <t>シカク</t>
    </rPh>
    <rPh sb="5" eb="6">
      <t>ゴト</t>
    </rPh>
    <rPh sb="7" eb="9">
      <t>ジュケン</t>
    </rPh>
    <rPh sb="9" eb="11">
      <t>クブン</t>
    </rPh>
    <rPh sb="12" eb="14">
      <t>センタク</t>
    </rPh>
    <phoneticPr fontId="3"/>
  </si>
  <si>
    <t>SLA</t>
    <phoneticPr fontId="3"/>
  </si>
  <si>
    <t>SSA</t>
    <phoneticPr fontId="3"/>
  </si>
  <si>
    <t>SLA</t>
    <phoneticPr fontId="3"/>
  </si>
  <si>
    <t>申込責任者部署</t>
    <rPh sb="0" eb="2">
      <t>モウシコミ</t>
    </rPh>
    <rPh sb="2" eb="5">
      <t>セキニンシャ</t>
    </rPh>
    <rPh sb="5" eb="7">
      <t>ブショ</t>
    </rPh>
    <phoneticPr fontId="3"/>
  </si>
  <si>
    <t>請求書要否</t>
    <rPh sb="0" eb="2">
      <t>セイキュウ</t>
    </rPh>
    <rPh sb="2" eb="3">
      <t>ショ</t>
    </rPh>
    <rPh sb="3" eb="5">
      <t>ヨウヒ</t>
    </rPh>
    <phoneticPr fontId="3"/>
  </si>
  <si>
    <t>領収書要否</t>
    <rPh sb="0" eb="3">
      <t>リョウシュウショ</t>
    </rPh>
    <rPh sb="3" eb="5">
      <t>ヨウヒ</t>
    </rPh>
    <phoneticPr fontId="3"/>
  </si>
  <si>
    <t>費用負担区分</t>
    <rPh sb="0" eb="2">
      <t>ヒヨウ</t>
    </rPh>
    <rPh sb="2" eb="4">
      <t>フタン</t>
    </rPh>
    <rPh sb="4" eb="6">
      <t>クブン</t>
    </rPh>
    <phoneticPr fontId="3"/>
  </si>
  <si>
    <t>領収書郵送先区分</t>
  </si>
  <si>
    <t>領収書の宛先</t>
  </si>
  <si>
    <t>書類郵送先区分</t>
  </si>
  <si>
    <t>結果郵送先区分</t>
  </si>
  <si>
    <t>会社郵便番号</t>
    <rPh sb="0" eb="2">
      <t>カイシャ</t>
    </rPh>
    <phoneticPr fontId="3"/>
  </si>
  <si>
    <t>会社住所1</t>
    <rPh sb="2" eb="4">
      <t>ジュウショ</t>
    </rPh>
    <phoneticPr fontId="5"/>
  </si>
  <si>
    <t>会社住所2</t>
    <rPh sb="2" eb="4">
      <t>ジュウショ</t>
    </rPh>
    <phoneticPr fontId="5"/>
  </si>
  <si>
    <t>会社電話番号</t>
    <phoneticPr fontId="3"/>
  </si>
  <si>
    <t>自宅郵便番号</t>
    <rPh sb="0" eb="2">
      <t>ジタク</t>
    </rPh>
    <phoneticPr fontId="3"/>
  </si>
  <si>
    <t>自宅住所1</t>
    <rPh sb="2" eb="4">
      <t>ジュウショ</t>
    </rPh>
    <phoneticPr fontId="5"/>
  </si>
  <si>
    <t>自宅住所2</t>
    <rPh sb="2" eb="4">
      <t>ジュウショ</t>
    </rPh>
    <phoneticPr fontId="5"/>
  </si>
  <si>
    <t>自宅電話番号</t>
    <phoneticPr fontId="3"/>
  </si>
  <si>
    <t>会社住所</t>
    <rPh sb="0" eb="2">
      <t>カイシャ</t>
    </rPh>
    <rPh sb="2" eb="4">
      <t>ジュウショ</t>
    </rPh>
    <phoneticPr fontId="3"/>
  </si>
  <si>
    <t>役職</t>
    <phoneticPr fontId="3"/>
  </si>
  <si>
    <t>自宅住所</t>
    <rPh sb="0" eb="2">
      <t>ジタク</t>
    </rPh>
    <phoneticPr fontId="3"/>
  </si>
  <si>
    <t>発行要否の選択</t>
    <rPh sb="0" eb="2">
      <t>ハッコウ</t>
    </rPh>
    <rPh sb="2" eb="3">
      <t>ヨウ</t>
    </rPh>
    <rPh sb="3" eb="4">
      <t>ヒ</t>
    </rPh>
    <rPh sb="5" eb="7">
      <t>センタク</t>
    </rPh>
    <phoneticPr fontId="3"/>
  </si>
  <si>
    <t>資格区分0</t>
    <rPh sb="0" eb="2">
      <t>シカク</t>
    </rPh>
    <rPh sb="2" eb="4">
      <t>クブン</t>
    </rPh>
    <phoneticPr fontId="3"/>
  </si>
  <si>
    <t>0000</t>
    <phoneticPr fontId="3"/>
  </si>
  <si>
    <t>資格区分01</t>
    <phoneticPr fontId="3"/>
  </si>
  <si>
    <t>0001</t>
    <phoneticPr fontId="3"/>
  </si>
  <si>
    <t>SSA</t>
    <phoneticPr fontId="3"/>
  </si>
  <si>
    <t>資格区分02</t>
    <phoneticPr fontId="3"/>
  </si>
  <si>
    <t>0010</t>
    <phoneticPr fontId="3"/>
  </si>
  <si>
    <t>資格区分03</t>
  </si>
  <si>
    <t>0011</t>
    <phoneticPr fontId="3"/>
  </si>
  <si>
    <t>資格区分04</t>
  </si>
  <si>
    <t>0100</t>
    <phoneticPr fontId="3"/>
  </si>
  <si>
    <t>資格区分05</t>
  </si>
  <si>
    <t>0101</t>
    <phoneticPr fontId="3"/>
  </si>
  <si>
    <t>資格区分06</t>
  </si>
  <si>
    <t>0110</t>
    <phoneticPr fontId="3"/>
  </si>
  <si>
    <t>資格区分07</t>
  </si>
  <si>
    <t>0111</t>
    <phoneticPr fontId="3"/>
  </si>
  <si>
    <t>資格区分08</t>
  </si>
  <si>
    <t>1000</t>
    <phoneticPr fontId="3"/>
  </si>
  <si>
    <t>SLA</t>
    <phoneticPr fontId="3"/>
  </si>
  <si>
    <t>資格区分09</t>
  </si>
  <si>
    <t>1001</t>
    <phoneticPr fontId="3"/>
  </si>
  <si>
    <t>SSA</t>
    <phoneticPr fontId="3"/>
  </si>
  <si>
    <t>資格区分10</t>
  </si>
  <si>
    <t>1010</t>
    <phoneticPr fontId="3"/>
  </si>
  <si>
    <t>資格区分11</t>
  </si>
  <si>
    <t>1011</t>
    <phoneticPr fontId="3"/>
  </si>
  <si>
    <t>資格区分12</t>
  </si>
  <si>
    <t>1100</t>
    <phoneticPr fontId="3"/>
  </si>
  <si>
    <t>資格区分13</t>
  </si>
  <si>
    <t>1101</t>
    <phoneticPr fontId="3"/>
  </si>
  <si>
    <t>資格区分14</t>
  </si>
  <si>
    <t>1110</t>
    <phoneticPr fontId="3"/>
  </si>
  <si>
    <t>資格区分15</t>
  </si>
  <si>
    <t>1111</t>
    <phoneticPr fontId="3"/>
  </si>
  <si>
    <t>新規作成</t>
    <rPh sb="0" eb="2">
      <t>シンキ</t>
    </rPh>
    <rPh sb="2" eb="4">
      <t>サクセイ</t>
    </rPh>
    <phoneticPr fontId="3"/>
  </si>
  <si>
    <t>資格区分</t>
    <phoneticPr fontId="3"/>
  </si>
  <si>
    <t>請求書</t>
  </si>
  <si>
    <t>会社</t>
    <rPh sb="0" eb="2">
      <t>カイシャ</t>
    </rPh>
    <phoneticPr fontId="3"/>
  </si>
  <si>
    <t>法人格位置</t>
    <rPh sb="0" eb="1">
      <t>ホウ</t>
    </rPh>
    <rPh sb="1" eb="3">
      <t>ジンカク</t>
    </rPh>
    <rPh sb="3" eb="5">
      <t>イチ</t>
    </rPh>
    <phoneticPr fontId="3"/>
  </si>
  <si>
    <t>受験料の請求書の発行要否を選択してください。</t>
    <rPh sb="4" eb="7">
      <t>セイキュウショ</t>
    </rPh>
    <rPh sb="8" eb="10">
      <t>ハッコウ</t>
    </rPh>
    <rPh sb="10" eb="11">
      <t>ヨウ</t>
    </rPh>
    <rPh sb="11" eb="12">
      <t>ヒ</t>
    </rPh>
    <rPh sb="13" eb="15">
      <t>センタク</t>
    </rPh>
    <phoneticPr fontId="3"/>
  </si>
  <si>
    <t>法人格位置</t>
    <rPh sb="3" eb="5">
      <t>イチ</t>
    </rPh>
    <phoneticPr fontId="3"/>
  </si>
  <si>
    <t>法人格</t>
    <phoneticPr fontId="3"/>
  </si>
  <si>
    <t>前</t>
    <rPh sb="0" eb="1">
      <t>マエ</t>
    </rPh>
    <phoneticPr fontId="3"/>
  </si>
  <si>
    <t>後</t>
    <rPh sb="0" eb="1">
      <t>ウシ</t>
    </rPh>
    <phoneticPr fontId="3"/>
  </si>
  <si>
    <t>送付先</t>
    <rPh sb="0" eb="2">
      <t>ソウフ</t>
    </rPh>
    <rPh sb="2" eb="3">
      <t>サキ</t>
    </rPh>
    <phoneticPr fontId="3"/>
  </si>
  <si>
    <t>その他</t>
    <rPh sb="2" eb="3">
      <t>タ</t>
    </rPh>
    <phoneticPr fontId="3"/>
  </si>
  <si>
    <t>送付先の選択</t>
    <rPh sb="0" eb="2">
      <t>ソウフ</t>
    </rPh>
    <rPh sb="2" eb="3">
      <t>サキ</t>
    </rPh>
    <rPh sb="4" eb="6">
      <t>センタク</t>
    </rPh>
    <phoneticPr fontId="3"/>
  </si>
  <si>
    <t>＜その他の請求書送付先＞</t>
    <rPh sb="3" eb="4">
      <t>タ</t>
    </rPh>
    <rPh sb="5" eb="8">
      <t>セイキュウショ</t>
    </rPh>
    <rPh sb="8" eb="10">
      <t>ソウフ</t>
    </rPh>
    <rPh sb="10" eb="11">
      <t>サキ</t>
    </rPh>
    <phoneticPr fontId="3"/>
  </si>
  <si>
    <t>請求書送付先</t>
    <rPh sb="0" eb="3">
      <t>セイキュウショ</t>
    </rPh>
    <rPh sb="3" eb="5">
      <t>ソウフ</t>
    </rPh>
    <rPh sb="5" eb="6">
      <t>サキ</t>
    </rPh>
    <phoneticPr fontId="3"/>
  </si>
  <si>
    <t>*「会社」に固定</t>
    <rPh sb="2" eb="4">
      <t>カイシャ</t>
    </rPh>
    <rPh sb="6" eb="8">
      <t>コテイ</t>
    </rPh>
    <phoneticPr fontId="3"/>
  </si>
  <si>
    <t>請求書送付先選択テーブル</t>
    <rPh sb="0" eb="3">
      <t>セイキュウショ</t>
    </rPh>
    <rPh sb="3" eb="5">
      <t>ソウフ</t>
    </rPh>
    <rPh sb="5" eb="6">
      <t>サキ</t>
    </rPh>
    <rPh sb="6" eb="8">
      <t>センタク</t>
    </rPh>
    <phoneticPr fontId="3"/>
  </si>
  <si>
    <t>No</t>
    <phoneticPr fontId="3"/>
  </si>
  <si>
    <t>氏名漢字（姓）</t>
    <rPh sb="2" eb="4">
      <t>カンジ</t>
    </rPh>
    <rPh sb="5" eb="6">
      <t>セイ</t>
    </rPh>
    <phoneticPr fontId="3"/>
  </si>
  <si>
    <t>氏名漢字（名）</t>
    <rPh sb="2" eb="4">
      <t>カンジ</t>
    </rPh>
    <rPh sb="5" eb="6">
      <t>メイ</t>
    </rPh>
    <phoneticPr fontId="3"/>
  </si>
  <si>
    <t>会社名（法人名）</t>
    <phoneticPr fontId="3"/>
  </si>
  <si>
    <t>部署</t>
    <phoneticPr fontId="3"/>
  </si>
  <si>
    <t>役職</t>
    <phoneticPr fontId="3"/>
  </si>
  <si>
    <t>送付先郵便番号</t>
  </si>
  <si>
    <t>送付先住所１</t>
    <rPh sb="3" eb="5">
      <t>ジュウショ</t>
    </rPh>
    <phoneticPr fontId="3"/>
  </si>
  <si>
    <t>送付先住所２</t>
    <rPh sb="3" eb="5">
      <t>ジュウショ</t>
    </rPh>
    <phoneticPr fontId="3"/>
  </si>
  <si>
    <t>送付先電話番号</t>
  </si>
  <si>
    <t>送付先メールアドレス</t>
  </si>
  <si>
    <t>請求書の送付先</t>
    <phoneticPr fontId="3"/>
  </si>
  <si>
    <t>法人各</t>
    <rPh sb="0" eb="2">
      <t>ホウジン</t>
    </rPh>
    <rPh sb="2" eb="3">
      <t>カク</t>
    </rPh>
    <phoneticPr fontId="3"/>
  </si>
  <si>
    <t>法人格前後</t>
    <rPh sb="0" eb="2">
      <t>ホウジン</t>
    </rPh>
    <rPh sb="2" eb="3">
      <t>カク</t>
    </rPh>
    <phoneticPr fontId="3"/>
  </si>
  <si>
    <t>v2.00</t>
    <phoneticPr fontId="3"/>
  </si>
  <si>
    <t>表１-1　試験毎の申込受付可否テーブル（申込日時点で申込可能な試験を判定）</t>
    <rPh sb="0" eb="1">
      <t>ヒョウ</t>
    </rPh>
    <rPh sb="5" eb="7">
      <t>シケン</t>
    </rPh>
    <rPh sb="7" eb="8">
      <t>ゴト</t>
    </rPh>
    <rPh sb="9" eb="11">
      <t>モウシコミ</t>
    </rPh>
    <rPh sb="11" eb="13">
      <t>ウケツケ</t>
    </rPh>
    <rPh sb="13" eb="15">
      <t>カヒ</t>
    </rPh>
    <rPh sb="20" eb="22">
      <t>モウシコミ</t>
    </rPh>
    <rPh sb="22" eb="23">
      <t>ヒ</t>
    </rPh>
    <rPh sb="23" eb="25">
      <t>ジテン</t>
    </rPh>
    <rPh sb="26" eb="28">
      <t>モウシコミ</t>
    </rPh>
    <rPh sb="28" eb="30">
      <t>カノウ</t>
    </rPh>
    <rPh sb="31" eb="33">
      <t>シケン</t>
    </rPh>
    <rPh sb="34" eb="36">
      <t>ハンテイ</t>
    </rPh>
    <phoneticPr fontId="3"/>
  </si>
  <si>
    <t>表2．資格区分選択用テーブル　（選択可能な試験のみを表示するため、表1-2のbinコードから申込可能な試験を並べ替え）</t>
    <rPh sb="16" eb="18">
      <t>センタク</t>
    </rPh>
    <rPh sb="18" eb="20">
      <t>カノウ</t>
    </rPh>
    <rPh sb="21" eb="23">
      <t>シケン</t>
    </rPh>
    <rPh sb="26" eb="28">
      <t>ヒョウジ</t>
    </rPh>
    <rPh sb="33" eb="34">
      <t>ヒョウ</t>
    </rPh>
    <rPh sb="46" eb="48">
      <t>モウシコミ</t>
    </rPh>
    <rPh sb="48" eb="50">
      <t>カノウ</t>
    </rPh>
    <rPh sb="51" eb="53">
      <t>シケン</t>
    </rPh>
    <rPh sb="54" eb="55">
      <t>ナラ</t>
    </rPh>
    <rPh sb="56" eb="57">
      <t>カ</t>
    </rPh>
    <phoneticPr fontId="3"/>
  </si>
  <si>
    <t>申込月</t>
    <rPh sb="0" eb="2">
      <t>モウシコミ</t>
    </rPh>
    <rPh sb="2" eb="3">
      <t>ツキ</t>
    </rPh>
    <phoneticPr fontId="3"/>
  </si>
  <si>
    <t>申込年度</t>
    <rPh sb="0" eb="2">
      <t>モウシコミ</t>
    </rPh>
    <rPh sb="2" eb="4">
      <t>ネンド</t>
    </rPh>
    <phoneticPr fontId="3"/>
  </si>
  <si>
    <t>時期（夏期or冬期）</t>
    <phoneticPr fontId="3"/>
  </si>
  <si>
    <t>夏期</t>
    <rPh sb="0" eb="2">
      <t>カキ</t>
    </rPh>
    <phoneticPr fontId="3"/>
  </si>
  <si>
    <t>冬期</t>
    <rPh sb="0" eb="2">
      <t>トウキ</t>
    </rPh>
    <phoneticPr fontId="3"/>
  </si>
  <si>
    <t>対象時期</t>
    <rPh sb="0" eb="2">
      <t>タイショウ</t>
    </rPh>
    <rPh sb="2" eb="4">
      <t>ジキ</t>
    </rPh>
    <phoneticPr fontId="3"/>
  </si>
  <si>
    <t>選択可能な資格区分</t>
    <rPh sb="0" eb="2">
      <t>センタク</t>
    </rPh>
    <rPh sb="2" eb="4">
      <t>カノウ</t>
    </rPh>
    <rPh sb="5" eb="7">
      <t>シカク</t>
    </rPh>
    <rPh sb="7" eb="9">
      <t>クブン</t>
    </rPh>
    <phoneticPr fontId="3"/>
  </si>
  <si>
    <t>申込の資格区分</t>
    <rPh sb="0" eb="2">
      <t>モウシコミ</t>
    </rPh>
    <rPh sb="3" eb="5">
      <t>シカク</t>
    </rPh>
    <rPh sb="5" eb="7">
      <t>クブン</t>
    </rPh>
    <phoneticPr fontId="3"/>
  </si>
  <si>
    <t>選択可能な受験区分</t>
    <rPh sb="0" eb="2">
      <t>センタク</t>
    </rPh>
    <rPh sb="2" eb="4">
      <t>カノウ</t>
    </rPh>
    <rPh sb="5" eb="7">
      <t>ジュケン</t>
    </rPh>
    <rPh sb="7" eb="9">
      <t>クブン</t>
    </rPh>
    <phoneticPr fontId="3"/>
  </si>
  <si>
    <t>選択可能な会場区分</t>
    <rPh sb="0" eb="2">
      <t>センタク</t>
    </rPh>
    <rPh sb="2" eb="4">
      <t>カノウ</t>
    </rPh>
    <rPh sb="5" eb="7">
      <t>カイジョウ</t>
    </rPh>
    <rPh sb="7" eb="9">
      <t>クブン</t>
    </rPh>
    <phoneticPr fontId="3"/>
  </si>
  <si>
    <t>3．申込責任者</t>
    <rPh sb="2" eb="4">
      <t>モウシコミ</t>
    </rPh>
    <rPh sb="4" eb="7">
      <t>セキニンシャ</t>
    </rPh>
    <phoneticPr fontId="3"/>
  </si>
  <si>
    <t>4．請求書発行要否について　</t>
    <rPh sb="2" eb="5">
      <t>セイキュウショ</t>
    </rPh>
    <rPh sb="5" eb="7">
      <t>ハッコウ</t>
    </rPh>
    <rPh sb="7" eb="8">
      <t>ヨウ</t>
    </rPh>
    <rPh sb="8" eb="9">
      <t>ヒ</t>
    </rPh>
    <phoneticPr fontId="3"/>
  </si>
  <si>
    <t>5．申込概要</t>
    <rPh sb="2" eb="4">
      <t>モウシコミ</t>
    </rPh>
    <rPh sb="4" eb="6">
      <t>ガイヨウ</t>
    </rPh>
    <phoneticPr fontId="3"/>
  </si>
  <si>
    <t>受験時期</t>
    <rPh sb="0" eb="2">
      <t>ジュケン</t>
    </rPh>
    <rPh sb="2" eb="4">
      <t>ジキ</t>
    </rPh>
    <phoneticPr fontId="3"/>
  </si>
  <si>
    <t>受験番号</t>
    <rPh sb="0" eb="2">
      <t>ジュケン</t>
    </rPh>
    <rPh sb="2" eb="4">
      <t>バンゴウ</t>
    </rPh>
    <phoneticPr fontId="3"/>
  </si>
  <si>
    <t>「SSAかつSN2」の場合、学科合格の受験時期を選択作成用の表</t>
  </si>
  <si>
    <t>学科試験に合格した</t>
    <rPh sb="0" eb="2">
      <t>ガッカ</t>
    </rPh>
    <rPh sb="2" eb="4">
      <t>シケン</t>
    </rPh>
    <rPh sb="5" eb="7">
      <t>ゴウカク</t>
    </rPh>
    <phoneticPr fontId="3"/>
  </si>
  <si>
    <t>SSA</t>
    <phoneticPr fontId="3"/>
  </si>
  <si>
    <t>認証番号</t>
    <rPh sb="0" eb="2">
      <t>ニンショウ</t>
    </rPh>
    <rPh sb="2" eb="4">
      <t>バンゴウ</t>
    </rPh>
    <phoneticPr fontId="3"/>
  </si>
  <si>
    <t>要（別途発行費用が必要）</t>
    <rPh sb="0" eb="1">
      <t>ヨウ</t>
    </rPh>
    <rPh sb="2" eb="4">
      <t>ベット</t>
    </rPh>
    <rPh sb="4" eb="6">
      <t>ハッコウ</t>
    </rPh>
    <rPh sb="6" eb="8">
      <t>ヒヨウ</t>
    </rPh>
    <rPh sb="9" eb="11">
      <t>ヒツヨウ</t>
    </rPh>
    <phoneticPr fontId="3"/>
  </si>
  <si>
    <t>必須①</t>
    <rPh sb="0" eb="2">
      <t>ヒッス</t>
    </rPh>
    <phoneticPr fontId="3"/>
  </si>
  <si>
    <t>必須②</t>
    <rPh sb="0" eb="2">
      <t>ヒッス</t>
    </rPh>
    <phoneticPr fontId="3"/>
  </si>
  <si>
    <t>2.申し込む試験の資格区分</t>
    <rPh sb="2" eb="3">
      <t>モウ</t>
    </rPh>
    <rPh sb="4" eb="5">
      <t>コ</t>
    </rPh>
    <rPh sb="6" eb="8">
      <t>シケン</t>
    </rPh>
    <rPh sb="9" eb="11">
      <t>シカク</t>
    </rPh>
    <rPh sb="11" eb="13">
      <t>クブン</t>
    </rPh>
    <phoneticPr fontId="3"/>
  </si>
  <si>
    <t>※SSA＆SN2受験者のみ</t>
    <rPh sb="8" eb="11">
      <t>ジュケンシャ</t>
    </rPh>
    <phoneticPr fontId="3"/>
  </si>
  <si>
    <t>受験料　振込期限日（申込日＋7日）</t>
    <rPh sb="0" eb="3">
      <t>ジュケンリョウ</t>
    </rPh>
    <rPh sb="4" eb="6">
      <t>フリコミ</t>
    </rPh>
    <rPh sb="6" eb="8">
      <t>キゲン</t>
    </rPh>
    <rPh sb="8" eb="9">
      <t>ビ</t>
    </rPh>
    <rPh sb="10" eb="12">
      <t>モウシコミ</t>
    </rPh>
    <rPh sb="12" eb="13">
      <t>ヒ</t>
    </rPh>
    <rPh sb="15" eb="16">
      <t>ニチ</t>
    </rPh>
    <phoneticPr fontId="3"/>
  </si>
  <si>
    <t>申込日</t>
    <phoneticPr fontId="3"/>
  </si>
  <si>
    <t>備考</t>
    <rPh sb="0" eb="2">
      <t>ビコウ</t>
    </rPh>
    <phoneticPr fontId="3"/>
  </si>
  <si>
    <t>RSA</t>
    <phoneticPr fontId="3"/>
  </si>
  <si>
    <t>X1</t>
    <phoneticPr fontId="3"/>
  </si>
  <si>
    <t>X2</t>
    <phoneticPr fontId="3"/>
  </si>
  <si>
    <t>RSA</t>
    <phoneticPr fontId="3"/>
  </si>
  <si>
    <t>資格区分16</t>
    <phoneticPr fontId="3"/>
  </si>
  <si>
    <t>SSA</t>
    <phoneticPr fontId="3"/>
  </si>
  <si>
    <t>RSA</t>
    <phoneticPr fontId="3"/>
  </si>
  <si>
    <t>会場7</t>
    <phoneticPr fontId="3"/>
  </si>
  <si>
    <t>会場8</t>
    <phoneticPr fontId="3"/>
  </si>
  <si>
    <t>RSA夏期</t>
    <rPh sb="3" eb="5">
      <t>カキ</t>
    </rPh>
    <phoneticPr fontId="3"/>
  </si>
  <si>
    <t>RSA冬期</t>
    <rPh sb="3" eb="5">
      <t>トウキ</t>
    </rPh>
    <phoneticPr fontId="3"/>
  </si>
  <si>
    <t>X1</t>
    <phoneticPr fontId="3"/>
  </si>
  <si>
    <t>X2</t>
    <phoneticPr fontId="3"/>
  </si>
  <si>
    <t>RSA</t>
    <phoneticPr fontId="3"/>
  </si>
  <si>
    <t>X1</t>
    <phoneticPr fontId="3"/>
  </si>
  <si>
    <t>X2</t>
    <phoneticPr fontId="3"/>
  </si>
  <si>
    <t>日本認証事務局用</t>
    <rPh sb="0" eb="4">
      <t>ニホンニンショウ</t>
    </rPh>
    <rPh sb="4" eb="7">
      <t>ジムキョク</t>
    </rPh>
    <rPh sb="7" eb="8">
      <t>ヨウ</t>
    </rPh>
    <phoneticPr fontId="3"/>
  </si>
  <si>
    <t>取引先コード</t>
    <rPh sb="0" eb="3">
      <t>トリヒキサキ</t>
    </rPh>
    <phoneticPr fontId="3"/>
  </si>
  <si>
    <t>帳票種別</t>
    <rPh sb="0" eb="4">
      <t>チョウヒョウシュベツ</t>
    </rPh>
    <phoneticPr fontId="3"/>
  </si>
  <si>
    <t>申込責任部署＋氏名</t>
    <rPh sb="0" eb="2">
      <t>モウシコミ</t>
    </rPh>
    <rPh sb="2" eb="4">
      <t>セキニン</t>
    </rPh>
    <rPh sb="4" eb="6">
      <t>ブショ</t>
    </rPh>
    <rPh sb="7" eb="9">
      <t>シメイ</t>
    </rPh>
    <phoneticPr fontId="3"/>
  </si>
  <si>
    <t>10000</t>
    <phoneticPr fontId="3"/>
  </si>
  <si>
    <t>S01-10001</t>
    <phoneticPr fontId="3"/>
  </si>
  <si>
    <t>SSA＆SN2？</t>
    <phoneticPr fontId="3"/>
  </si>
  <si>
    <t>SN2:学科受験情報</t>
    <rPh sb="4" eb="6">
      <t>ガッカ</t>
    </rPh>
    <rPh sb="6" eb="8">
      <t>ジュケン</t>
    </rPh>
    <rPh sb="8" eb="10">
      <t>ジョウホウ</t>
    </rPh>
    <phoneticPr fontId="3"/>
  </si>
  <si>
    <t>セーフティアセッサ(SLA/SA/SSA) 受験申込書(一括)</t>
    <rPh sb="28" eb="30">
      <t>イッカツ</t>
    </rPh>
    <phoneticPr fontId="3"/>
  </si>
  <si>
    <t>ロボットセーフティアセッサ(RSA) 受験申込書(一括)</t>
    <rPh sb="25" eb="27">
      <t>イッカツ</t>
    </rPh>
    <phoneticPr fontId="3"/>
  </si>
  <si>
    <t>住所2(ビル名、部屋番号)</t>
  </si>
  <si>
    <t>顔写真のファイル名</t>
    <rPh sb="0" eb="1">
      <t>カオ</t>
    </rPh>
    <rPh sb="1" eb="3">
      <t>シャシン</t>
    </rPh>
    <rPh sb="8" eb="9">
      <t>メイ</t>
    </rPh>
    <phoneticPr fontId="3"/>
  </si>
  <si>
    <t>※がついている項目は入力必須項目です。</t>
    <phoneticPr fontId="3"/>
  </si>
  <si>
    <t>帳票種別</t>
    <phoneticPr fontId="3"/>
  </si>
  <si>
    <t>メール件名</t>
    <phoneticPr fontId="3"/>
  </si>
  <si>
    <t>v2.01</t>
    <phoneticPr fontId="3"/>
  </si>
  <si>
    <t>※消費税率：10%</t>
    <rPh sb="1" eb="5">
      <t>ショウヒゼイリツ</t>
    </rPh>
    <phoneticPr fontId="3"/>
  </si>
  <si>
    <t>金額(税込)</t>
    <phoneticPr fontId="3"/>
  </si>
  <si>
    <t>受験料(税込)</t>
    <phoneticPr fontId="3"/>
  </si>
  <si>
    <t>消費税率変更（8%→10%)対応、備考欄削除、まとめリスト作成用シートの見直し</t>
    <rPh sb="0" eb="4">
      <t>ショウヒゼイリツ</t>
    </rPh>
    <rPh sb="4" eb="6">
      <t>ヘンコウ</t>
    </rPh>
    <rPh sb="14" eb="16">
      <t>タイオウ</t>
    </rPh>
    <rPh sb="17" eb="20">
      <t>ビコウラン</t>
    </rPh>
    <rPh sb="20" eb="22">
      <t>サクジョ</t>
    </rPh>
    <rPh sb="29" eb="32">
      <t>サクセイヨウ</t>
    </rPh>
    <rPh sb="36" eb="38">
      <t>ミナオ</t>
    </rPh>
    <phoneticPr fontId="3"/>
  </si>
  <si>
    <t>テストモード/セーフティアセッサ(SLA/SA/SSA) 受験申込書(一括)</t>
    <rPh sb="35" eb="37">
      <t>イッカツ</t>
    </rPh>
    <phoneticPr fontId="3"/>
  </si>
  <si>
    <t>帳票種別</t>
    <phoneticPr fontId="3"/>
  </si>
  <si>
    <t>設定内容</t>
    <rPh sb="0" eb="2">
      <t>セッテイ</t>
    </rPh>
    <rPh sb="2" eb="4">
      <t>ナイヨウ</t>
    </rPh>
    <phoneticPr fontId="3"/>
  </si>
  <si>
    <t>会社情報</t>
    <rPh sb="0" eb="2">
      <t>カイシャ</t>
    </rPh>
    <rPh sb="2" eb="4">
      <t>ジョウホウ</t>
    </rPh>
    <phoneticPr fontId="3"/>
  </si>
  <si>
    <t>※会社住所を必ず入力してください。</t>
    <rPh sb="1" eb="3">
      <t>カイシャ</t>
    </rPh>
    <rPh sb="3" eb="5">
      <t>ジュウショ</t>
    </rPh>
    <rPh sb="6" eb="7">
      <t>カナラ</t>
    </rPh>
    <rPh sb="8" eb="10">
      <t>ニュウリョク</t>
    </rPh>
    <phoneticPr fontId="3"/>
  </si>
  <si>
    <t>申込責任者　氏名</t>
    <rPh sb="0" eb="2">
      <t>モウシコミ</t>
    </rPh>
    <rPh sb="2" eb="4">
      <t>セキニン</t>
    </rPh>
    <rPh sb="4" eb="5">
      <t>シャ</t>
    </rPh>
    <rPh sb="6" eb="8">
      <t>シメイ</t>
    </rPh>
    <phoneticPr fontId="9"/>
  </si>
  <si>
    <t>メール</t>
    <phoneticPr fontId="10"/>
  </si>
  <si>
    <t>〒</t>
    <phoneticPr fontId="9"/>
  </si>
  <si>
    <t>住所1</t>
    <rPh sb="0" eb="2">
      <t>ジュウショ</t>
    </rPh>
    <phoneticPr fontId="9"/>
  </si>
  <si>
    <t>住所2</t>
    <rPh sb="0" eb="2">
      <t>ジュウショ</t>
    </rPh>
    <phoneticPr fontId="9"/>
  </si>
  <si>
    <t>部署</t>
    <rPh sb="0" eb="2">
      <t>ブショ</t>
    </rPh>
    <phoneticPr fontId="9"/>
  </si>
  <si>
    <t>TEL</t>
    <phoneticPr fontId="9"/>
  </si>
  <si>
    <t>受験票数</t>
    <rPh sb="0" eb="3">
      <t>ジュケンヒョウ</t>
    </rPh>
    <rPh sb="3" eb="4">
      <t>スウ</t>
    </rPh>
    <phoneticPr fontId="3"/>
  </si>
  <si>
    <t>欠席</t>
    <phoneticPr fontId="3"/>
  </si>
  <si>
    <t>希望
枚数</t>
    <rPh sb="0" eb="2">
      <t>キボウ</t>
    </rPh>
    <rPh sb="3" eb="5">
      <t>マイスウ</t>
    </rPh>
    <phoneticPr fontId="10"/>
  </si>
  <si>
    <t>発行
枚数</t>
    <rPh sb="0" eb="2">
      <t>ハッコウ</t>
    </rPh>
    <rPh sb="3" eb="5">
      <t>マイスウ</t>
    </rPh>
    <phoneticPr fontId="10"/>
  </si>
  <si>
    <t>請求書送付先
担当者氏名</t>
    <rPh sb="0" eb="3">
      <t>セイキュウショ</t>
    </rPh>
    <rPh sb="3" eb="5">
      <t>ソウフ</t>
    </rPh>
    <rPh sb="5" eb="6">
      <t>サキ</t>
    </rPh>
    <rPh sb="7" eb="10">
      <t>タントウシャ</t>
    </rPh>
    <rPh sb="10" eb="12">
      <t>シメイ</t>
    </rPh>
    <phoneticPr fontId="10"/>
  </si>
  <si>
    <t>受験料請求書
／発行日</t>
    <rPh sb="0" eb="2">
      <t>ジュケン</t>
    </rPh>
    <rPh sb="2" eb="3">
      <t>リョウ</t>
    </rPh>
    <rPh sb="3" eb="6">
      <t>セイキュウショ</t>
    </rPh>
    <rPh sb="8" eb="11">
      <t>ハッコウビ</t>
    </rPh>
    <phoneticPr fontId="10"/>
  </si>
  <si>
    <t>カード請求書
/発行日</t>
    <rPh sb="3" eb="5">
      <t>セイキュウ</t>
    </rPh>
    <rPh sb="5" eb="6">
      <t>ショ</t>
    </rPh>
    <rPh sb="8" eb="10">
      <t>ハッコウ</t>
    </rPh>
    <rPh sb="10" eb="11">
      <t>ヒ</t>
    </rPh>
    <phoneticPr fontId="10"/>
  </si>
  <si>
    <t>請求書要否</t>
    <rPh sb="0" eb="3">
      <t>セイキュウショ</t>
    </rPh>
    <rPh sb="3" eb="5">
      <t>ヨウヒ</t>
    </rPh>
    <phoneticPr fontId="10"/>
  </si>
  <si>
    <t>認証カード
有無</t>
    <rPh sb="0" eb="2">
      <t>ニンショウ</t>
    </rPh>
    <rPh sb="6" eb="7">
      <t>ア</t>
    </rPh>
    <rPh sb="7" eb="8">
      <t>ナ</t>
    </rPh>
    <phoneticPr fontId="10"/>
  </si>
  <si>
    <t>v2.02</t>
    <phoneticPr fontId="3"/>
  </si>
  <si>
    <t>まとめ送付リスト全面見直し</t>
    <rPh sb="3" eb="5">
      <t>ソウフ</t>
    </rPh>
    <rPh sb="8" eb="10">
      <t>ゼンメン</t>
    </rPh>
    <rPh sb="10" eb="12">
      <t>ミナオ</t>
    </rPh>
    <phoneticPr fontId="3"/>
  </si>
  <si>
    <t>safety12100@j-cert.com</t>
    <phoneticPr fontId="3"/>
  </si>
  <si>
    <t>・下記及び「受験者名簿」シートに必要事項記入の上、本ファイルと顔写真ファイルを下記メールアドレス宛に添付送信してください。</t>
    <rPh sb="1" eb="3">
      <t>カキ</t>
    </rPh>
    <rPh sb="3" eb="4">
      <t>オヨ</t>
    </rPh>
    <rPh sb="6" eb="9">
      <t>ジュケンシャ</t>
    </rPh>
    <rPh sb="9" eb="11">
      <t>メイボ</t>
    </rPh>
    <rPh sb="16" eb="18">
      <t>ヒツヨウ</t>
    </rPh>
    <rPh sb="18" eb="20">
      <t>ジコウ</t>
    </rPh>
    <rPh sb="20" eb="22">
      <t>キニュウ</t>
    </rPh>
    <rPh sb="23" eb="24">
      <t>ウエ</t>
    </rPh>
    <phoneticPr fontId="3"/>
  </si>
  <si>
    <t>※郵便番号</t>
    <rPh sb="1" eb="5">
      <t>ユウビンバンゴウ</t>
    </rPh>
    <phoneticPr fontId="3"/>
  </si>
  <si>
    <t>※住所1(番地まで)</t>
    <rPh sb="5" eb="7">
      <t>バンチ</t>
    </rPh>
    <phoneticPr fontId="3"/>
  </si>
  <si>
    <t>住所2(ビル名・部屋番号)</t>
    <rPh sb="6" eb="7">
      <t>メイ</t>
    </rPh>
    <rPh sb="8" eb="10">
      <t>ヘヤ</t>
    </rPh>
    <rPh sb="10" eb="12">
      <t>バンゴウ</t>
    </rPh>
    <phoneticPr fontId="3"/>
  </si>
  <si>
    <t>※電話番号</t>
    <phoneticPr fontId="3"/>
  </si>
  <si>
    <t xml:space="preserve">・メール送付先 ： セーフティアセッサ担当 </t>
    <phoneticPr fontId="3"/>
  </si>
  <si>
    <t>V2.03</t>
    <phoneticPr fontId="3"/>
  </si>
  <si>
    <t>2020年度対応（受験者名簿ソートの「表１-1　試験毎の申込受付可否テーブル」を2020年度用に修正）
まとめ送付リスト：住所２が空欄の場合、0となる不具合の対応</t>
    <rPh sb="4" eb="6">
      <t>ネンド</t>
    </rPh>
    <rPh sb="6" eb="8">
      <t>タイオウ</t>
    </rPh>
    <rPh sb="9" eb="12">
      <t>ジュケンシャ</t>
    </rPh>
    <rPh sb="12" eb="14">
      <t>メイボ</t>
    </rPh>
    <rPh sb="44" eb="46">
      <t>ネンド</t>
    </rPh>
    <rPh sb="46" eb="47">
      <t>ヨウ</t>
    </rPh>
    <rPh sb="48" eb="50">
      <t>シュウセイ</t>
    </rPh>
    <rPh sb="55" eb="57">
      <t>ソウフ</t>
    </rPh>
    <rPh sb="61" eb="63">
      <t>ジュウショ</t>
    </rPh>
    <rPh sb="65" eb="67">
      <t>クウラン</t>
    </rPh>
    <rPh sb="68" eb="70">
      <t>バアイ</t>
    </rPh>
    <rPh sb="75" eb="78">
      <t>フグアイ</t>
    </rPh>
    <rPh sb="79" eb="81">
      <t>タイオウ</t>
    </rPh>
    <phoneticPr fontId="3"/>
  </si>
  <si>
    <t>必須①-2</t>
    <rPh sb="0" eb="2">
      <t>ヒッス</t>
    </rPh>
    <phoneticPr fontId="3"/>
  </si>
  <si>
    <t>未入力</t>
    <rPh sb="0" eb="3">
      <t>ミニュウリョク</t>
    </rPh>
    <phoneticPr fontId="3"/>
  </si>
  <si>
    <t>V2.04</t>
    <phoneticPr fontId="3"/>
  </si>
  <si>
    <t>①「受験者名簿シート」のセルC3（必須項目未入力のメッセージ表示）でSA一次試験の場合、認証カードの有無選択しないと「未入力項目あり」のメッセージが表示される不具合の対応
②2020夏期試験中止に伴い、202年度冬期、2021年度夏期試験では、SSA-SN2（学科免除）期間が延長となる。この暫定対応を行った</t>
    <rPh sb="2" eb="5">
      <t>ジュケンシャ</t>
    </rPh>
    <rPh sb="5" eb="7">
      <t>メイボ</t>
    </rPh>
    <rPh sb="17" eb="19">
      <t>ヒッスウ</t>
    </rPh>
    <rPh sb="19" eb="21">
      <t>コウモク</t>
    </rPh>
    <rPh sb="21" eb="24">
      <t>ミニュウリョク</t>
    </rPh>
    <rPh sb="30" eb="32">
      <t>ヒョウジ</t>
    </rPh>
    <rPh sb="36" eb="38">
      <t>イチジ</t>
    </rPh>
    <rPh sb="38" eb="40">
      <t>シケン</t>
    </rPh>
    <rPh sb="41" eb="43">
      <t>バアイ</t>
    </rPh>
    <rPh sb="44" eb="46">
      <t>ニンショウ</t>
    </rPh>
    <rPh sb="50" eb="52">
      <t>ウム</t>
    </rPh>
    <rPh sb="52" eb="54">
      <t>センタク</t>
    </rPh>
    <rPh sb="59" eb="62">
      <t>ミニュウリョク</t>
    </rPh>
    <rPh sb="62" eb="64">
      <t>コウモク</t>
    </rPh>
    <rPh sb="74" eb="76">
      <t>ヒョウジ</t>
    </rPh>
    <rPh sb="79" eb="82">
      <t>フグアイ</t>
    </rPh>
    <rPh sb="83" eb="85">
      <t>タイオウ</t>
    </rPh>
    <rPh sb="91" eb="93">
      <t>カキ</t>
    </rPh>
    <rPh sb="93" eb="95">
      <t>シケン</t>
    </rPh>
    <rPh sb="95" eb="97">
      <t>チュウシ</t>
    </rPh>
    <rPh sb="98" eb="99">
      <t>トモナ</t>
    </rPh>
    <rPh sb="104" eb="106">
      <t>ネンド</t>
    </rPh>
    <rPh sb="106" eb="108">
      <t>トウキ</t>
    </rPh>
    <rPh sb="113" eb="115">
      <t>ネンド</t>
    </rPh>
    <rPh sb="115" eb="117">
      <t>カキ</t>
    </rPh>
    <rPh sb="117" eb="119">
      <t>シケン</t>
    </rPh>
    <rPh sb="130" eb="132">
      <t>ガッカ</t>
    </rPh>
    <rPh sb="132" eb="134">
      <t>メンジョ</t>
    </rPh>
    <rPh sb="135" eb="137">
      <t>キカン</t>
    </rPh>
    <rPh sb="138" eb="140">
      <t>エンチョウ</t>
    </rPh>
    <rPh sb="146" eb="148">
      <t>ザンテイ</t>
    </rPh>
    <rPh sb="148" eb="150">
      <t>タイオウ</t>
    </rPh>
    <rPh sb="151" eb="152">
      <t>オコナ</t>
    </rPh>
    <phoneticPr fontId="3"/>
  </si>
  <si>
    <t>V2.05</t>
    <phoneticPr fontId="3"/>
  </si>
  <si>
    <t>「申込責任者」シート、セルC27に「都道府県～」を追記（ヤマト伝票発行時に都道府県がないとアラートが出ることへの対応）</t>
    <rPh sb="18" eb="22">
      <t>トドウフケン</t>
    </rPh>
    <rPh sb="25" eb="27">
      <t>ツイキ</t>
    </rPh>
    <rPh sb="31" eb="33">
      <t>デンピョウ</t>
    </rPh>
    <rPh sb="33" eb="35">
      <t>ハッコウ</t>
    </rPh>
    <rPh sb="35" eb="36">
      <t>ジ</t>
    </rPh>
    <rPh sb="37" eb="41">
      <t>トドウフケン</t>
    </rPh>
    <rPh sb="50" eb="51">
      <t>デ</t>
    </rPh>
    <rPh sb="56" eb="58">
      <t>タイオウ</t>
    </rPh>
    <phoneticPr fontId="3"/>
  </si>
  <si>
    <t>住所1(都道府県～番地まで)</t>
    <rPh sb="4" eb="8">
      <t>トドウフケン</t>
    </rPh>
    <phoneticPr fontId="3"/>
  </si>
  <si>
    <t>V2.06</t>
    <phoneticPr fontId="3"/>
  </si>
  <si>
    <t>DB取込シートの受験者氏名（列G～L）、メールアドレス（列AC)にTRIM関数を追加、申込責任者シートの申込責任者氏名・メールアドレスも同様。</t>
    <rPh sb="2" eb="4">
      <t>トリコミ</t>
    </rPh>
    <rPh sb="8" eb="10">
      <t>ジュケン</t>
    </rPh>
    <rPh sb="10" eb="11">
      <t>シャ</t>
    </rPh>
    <rPh sb="11" eb="13">
      <t>シメイ</t>
    </rPh>
    <rPh sb="14" eb="15">
      <t>レツ</t>
    </rPh>
    <rPh sb="28" eb="29">
      <t>レツ</t>
    </rPh>
    <rPh sb="37" eb="39">
      <t>カンスウ</t>
    </rPh>
    <rPh sb="40" eb="42">
      <t>ツイカ</t>
    </rPh>
    <rPh sb="43" eb="45">
      <t>モウシコミ</t>
    </rPh>
    <rPh sb="45" eb="48">
      <t>セキニンシャ</t>
    </rPh>
    <rPh sb="52" eb="54">
      <t>モウシコミ</t>
    </rPh>
    <rPh sb="54" eb="57">
      <t>セキニンシャ</t>
    </rPh>
    <rPh sb="57" eb="59">
      <t>シメイ</t>
    </rPh>
    <rPh sb="68" eb="70">
      <t>ドウヨウ</t>
    </rPh>
    <phoneticPr fontId="3"/>
  </si>
  <si>
    <t>SN1</t>
  </si>
  <si>
    <t>V2.07</t>
    <phoneticPr fontId="3"/>
  </si>
  <si>
    <t>受験者名簿シート-表6「会場選択用テーブル」　夏期SSA/冬期SSA　延岡→会場1に変更</t>
    <rPh sb="0" eb="3">
      <t>ジュケンシャ</t>
    </rPh>
    <rPh sb="3" eb="5">
      <t>メイボ</t>
    </rPh>
    <rPh sb="9" eb="10">
      <t>ヒョウ</t>
    </rPh>
    <rPh sb="12" eb="14">
      <t>カイジョウ</t>
    </rPh>
    <rPh sb="14" eb="16">
      <t>センタク</t>
    </rPh>
    <rPh sb="16" eb="17">
      <t>ヨウ</t>
    </rPh>
    <rPh sb="23" eb="25">
      <t>カキ</t>
    </rPh>
    <rPh sb="29" eb="31">
      <t>トウキ</t>
    </rPh>
    <rPh sb="35" eb="37">
      <t>ノベオカ</t>
    </rPh>
    <rPh sb="38" eb="40">
      <t>カイジョウ</t>
    </rPh>
    <rPh sb="42" eb="44">
      <t>ヘンコウ</t>
    </rPh>
    <phoneticPr fontId="3"/>
  </si>
  <si>
    <t>V2.08</t>
    <phoneticPr fontId="3"/>
  </si>
  <si>
    <t>①入力が、半角カタカナ、またはひらがなの場合も、全角カタカナとなるように「DB取込」シートの列I、列Jの式を以下に変更、
(TRIM(更新者名簿!E8))→（JIS(TRIM(PHONETIC(更新者名簿!E8))))
②「申込責任者」シート、「5申込概要」の受験者数合計欄の計算式を修正（合計にRSA受験者数が含まれていなかった）</t>
    <rPh sb="112" eb="114">
      <t>モウシコミ</t>
    </rPh>
    <rPh sb="114" eb="117">
      <t>セキニンシャ</t>
    </rPh>
    <rPh sb="124" eb="126">
      <t>モウシコミ</t>
    </rPh>
    <rPh sb="126" eb="128">
      <t>ガイヨウ</t>
    </rPh>
    <rPh sb="130" eb="133">
      <t>ジュケンシャ</t>
    </rPh>
    <rPh sb="133" eb="134">
      <t>スウ</t>
    </rPh>
    <rPh sb="134" eb="136">
      <t>ゴウケイ</t>
    </rPh>
    <rPh sb="136" eb="137">
      <t>ラン</t>
    </rPh>
    <rPh sb="138" eb="140">
      <t>ケイサン</t>
    </rPh>
    <rPh sb="140" eb="141">
      <t>シキ</t>
    </rPh>
    <rPh sb="142" eb="144">
      <t>シュウセイ</t>
    </rPh>
    <rPh sb="145" eb="147">
      <t>ゴウケイ</t>
    </rPh>
    <rPh sb="151" eb="154">
      <t>ジュケンシャ</t>
    </rPh>
    <rPh sb="154" eb="155">
      <t>スウ</t>
    </rPh>
    <rPh sb="156" eb="157">
      <t>フク</t>
    </rPh>
    <phoneticPr fontId="3"/>
  </si>
  <si>
    <t>一括管理番号</t>
    <rPh sb="0" eb="2">
      <t>イッカツ</t>
    </rPh>
    <rPh sb="2" eb="4">
      <t>カンリ</t>
    </rPh>
    <rPh sb="4" eb="6">
      <t>バンゴウ</t>
    </rPh>
    <phoneticPr fontId="3"/>
  </si>
  <si>
    <t>1.一括管理番号</t>
    <rPh sb="2" eb="4">
      <t>イッカツ</t>
    </rPh>
    <rPh sb="4" eb="6">
      <t>カンリ</t>
    </rPh>
    <rPh sb="6" eb="8">
      <t>バンゴウ</t>
    </rPh>
    <phoneticPr fontId="3"/>
  </si>
  <si>
    <t>一括管理番号</t>
    <phoneticPr fontId="3"/>
  </si>
  <si>
    <t>申込責任者取引先コード</t>
    <phoneticPr fontId="3"/>
  </si>
  <si>
    <t>「受験申込書（一括）」を使用して申込する際は、事前に日本認証Webサイトにて【一括管理番号】を取得してください。
【一括管理番号】の記載がない申込書は受付できません。</t>
    <rPh sb="7" eb="9">
      <t>イッカツ</t>
    </rPh>
    <rPh sb="26" eb="28">
      <t>ニホン</t>
    </rPh>
    <rPh sb="28" eb="30">
      <t>ニンショウ</t>
    </rPh>
    <rPh sb="39" eb="41">
      <t>イッカツ</t>
    </rPh>
    <rPh sb="41" eb="43">
      <t>カンリ</t>
    </rPh>
    <rPh sb="58" eb="60">
      <t>イッカツ</t>
    </rPh>
    <rPh sb="60" eb="62">
      <t>カンリ</t>
    </rPh>
    <rPh sb="62" eb="64">
      <t>バンゴウ</t>
    </rPh>
    <rPh sb="66" eb="68">
      <t>キサイ</t>
    </rPh>
    <rPh sb="71" eb="73">
      <t>モウシコミ</t>
    </rPh>
    <rPh sb="73" eb="74">
      <t>ショ</t>
    </rPh>
    <rPh sb="75" eb="77">
      <t>ウケツケ</t>
    </rPh>
    <phoneticPr fontId="3"/>
  </si>
  <si>
    <t>V2.09</t>
    <phoneticPr fontId="3"/>
  </si>
  <si>
    <t>申込責任者取引先コード</t>
    <rPh sb="0" eb="2">
      <t>モウシコミ</t>
    </rPh>
    <rPh sb="2" eb="5">
      <t>セキニンシャ</t>
    </rPh>
    <rPh sb="5" eb="7">
      <t>トリヒキ</t>
    </rPh>
    <rPh sb="7" eb="8">
      <t>サキ</t>
    </rPh>
    <phoneticPr fontId="3"/>
  </si>
  <si>
    <t>申込責任者取引先コード</t>
    <rPh sb="0" eb="2">
      <t>モウシコミ</t>
    </rPh>
    <rPh sb="2" eb="5">
      <t>セキニンシャ</t>
    </rPh>
    <rPh sb="5" eb="8">
      <t>トリヒキサキ</t>
    </rPh>
    <phoneticPr fontId="3"/>
  </si>
  <si>
    <t>SA</t>
    <phoneticPr fontId="3"/>
  </si>
  <si>
    <t>AA</t>
    <phoneticPr fontId="3"/>
  </si>
  <si>
    <t>表1-2.時期によって申込可能な試験を2進法に変換</t>
    <rPh sb="0" eb="1">
      <t>ヒョウ</t>
    </rPh>
    <rPh sb="5" eb="7">
      <t>ジキ</t>
    </rPh>
    <rPh sb="13" eb="15">
      <t>カノウ</t>
    </rPh>
    <rPh sb="16" eb="18">
      <t>シケン</t>
    </rPh>
    <rPh sb="20" eb="22">
      <t>シンホウ</t>
    </rPh>
    <rPh sb="23" eb="25">
      <t>ヘンカン</t>
    </rPh>
    <phoneticPr fontId="3"/>
  </si>
  <si>
    <t>SEA-C</t>
    <phoneticPr fontId="3"/>
  </si>
  <si>
    <t>EC</t>
    <phoneticPr fontId="3"/>
  </si>
  <si>
    <t>写真ファイル名</t>
    <rPh sb="0" eb="2">
      <t>シャシン</t>
    </rPh>
    <rPh sb="6" eb="7">
      <t>メイ</t>
    </rPh>
    <phoneticPr fontId="3"/>
  </si>
  <si>
    <t>S</t>
    <phoneticPr fontId="3"/>
  </si>
  <si>
    <t>A</t>
    <phoneticPr fontId="3"/>
  </si>
  <si>
    <t>L</t>
    <phoneticPr fontId="3"/>
  </si>
  <si>
    <t>R</t>
    <phoneticPr fontId="3"/>
  </si>
  <si>
    <t>省略名</t>
    <rPh sb="0" eb="2">
      <t>ショウリャク</t>
    </rPh>
    <rPh sb="2" eb="3">
      <t>メイ</t>
    </rPh>
    <phoneticPr fontId="3"/>
  </si>
  <si>
    <t>E</t>
    <phoneticPr fontId="3"/>
  </si>
  <si>
    <t>V2.10</t>
    <phoneticPr fontId="3"/>
  </si>
  <si>
    <t>V2.11</t>
    <phoneticPr fontId="3"/>
  </si>
  <si>
    <t>①V2.05で対応した「020夏期試験中止に伴い、202年度冬期、2021年度夏期試験では、SSA-SN2（学科免除）期間が延長」を元に戻した。
②「申込責任者」シート、申込日の行を移動。
③「申込責任者」シートのご注意を変更（SA一次/SA二次→SAの一つ、SEAを追加）
④SEA-Cの受験区分を[EC」→「EC1」に訂正</t>
    <rPh sb="7" eb="9">
      <t>タイオウ</t>
    </rPh>
    <rPh sb="66" eb="67">
      <t>モト</t>
    </rPh>
    <rPh sb="68" eb="69">
      <t>モド</t>
    </rPh>
    <rPh sb="75" eb="77">
      <t>モウシコミ</t>
    </rPh>
    <rPh sb="77" eb="80">
      <t>セキニンシャ</t>
    </rPh>
    <rPh sb="85" eb="88">
      <t>モウシコミヒ</t>
    </rPh>
    <rPh sb="89" eb="90">
      <t>ギョウ</t>
    </rPh>
    <rPh sb="91" eb="93">
      <t>イドウ</t>
    </rPh>
    <rPh sb="108" eb="110">
      <t>チュウイ</t>
    </rPh>
    <rPh sb="111" eb="113">
      <t>ヘンコウ</t>
    </rPh>
    <rPh sb="116" eb="118">
      <t>イチジ</t>
    </rPh>
    <rPh sb="121" eb="123">
      <t>ニジ</t>
    </rPh>
    <rPh sb="127" eb="128">
      <t>ヒト</t>
    </rPh>
    <rPh sb="134" eb="136">
      <t>ツイカ</t>
    </rPh>
    <rPh sb="145" eb="147">
      <t>ジュケン</t>
    </rPh>
    <rPh sb="147" eb="149">
      <t>クブン</t>
    </rPh>
    <rPh sb="161" eb="163">
      <t>テイセイ</t>
    </rPh>
    <phoneticPr fontId="3"/>
  </si>
  <si>
    <t>EC1</t>
    <phoneticPr fontId="3"/>
  </si>
  <si>
    <t>V2.12</t>
    <phoneticPr fontId="3"/>
  </si>
  <si>
    <t>・メール件名は、下記枠内に表示されるものとしてください。（一括管理番号、申込責任者名を入力後、自動表示されます。）</t>
    <phoneticPr fontId="3"/>
  </si>
  <si>
    <t>「申込責任者」シート-　メール件名の説明に「一括管理番号、申込責任者名を入力後自動表示されます。」を追記。
「受験者名簿」シート 列Oの入力時メッセージの訂正。</t>
    <rPh sb="1" eb="3">
      <t>モウシコミ</t>
    </rPh>
    <rPh sb="3" eb="6">
      <t>セキニンシャ</t>
    </rPh>
    <rPh sb="18" eb="20">
      <t>セツメイ</t>
    </rPh>
    <rPh sb="50" eb="52">
      <t>ツイキ</t>
    </rPh>
    <rPh sb="55" eb="58">
      <t>ジュケンシャ</t>
    </rPh>
    <rPh sb="58" eb="60">
      <t>メイボ</t>
    </rPh>
    <rPh sb="65" eb="66">
      <t>レツ</t>
    </rPh>
    <rPh sb="68" eb="71">
      <t>ニュウリョクジ</t>
    </rPh>
    <rPh sb="77" eb="79">
      <t>テイセイ</t>
    </rPh>
    <phoneticPr fontId="3"/>
  </si>
  <si>
    <t>V2.13</t>
    <phoneticPr fontId="3"/>
  </si>
  <si>
    <t>申込期間か？</t>
    <rPh sb="0" eb="2">
      <t>モウシコミ</t>
    </rPh>
    <rPh sb="2" eb="4">
      <t>キカン</t>
    </rPh>
    <phoneticPr fontId="3"/>
  </si>
  <si>
    <t>資格区分の申込時期を求めるための作業用一時データ</t>
    <rPh sb="10" eb="11">
      <t>モト</t>
    </rPh>
    <rPh sb="16" eb="18">
      <t>サギョウ</t>
    </rPh>
    <rPh sb="18" eb="19">
      <t>ヨウ</t>
    </rPh>
    <rPh sb="19" eb="21">
      <t>イチジ</t>
    </rPh>
    <phoneticPr fontId="3"/>
  </si>
  <si>
    <t>・資格区分：SAの際、認証カードが無条件で「不要」となる不具合（SA一次/二次統合時の修正漏れ）の対応
・申込日が申込期間外の場合は、セルG10にアラートを表示するよう変更</t>
    <rPh sb="1" eb="5">
      <t>シカククブン</t>
    </rPh>
    <rPh sb="9" eb="10">
      <t>サイ</t>
    </rPh>
    <rPh sb="11" eb="13">
      <t>ニンショウ</t>
    </rPh>
    <rPh sb="17" eb="20">
      <t>ムジョウケン</t>
    </rPh>
    <rPh sb="22" eb="24">
      <t>フヨウ</t>
    </rPh>
    <rPh sb="28" eb="31">
      <t>フグアイ</t>
    </rPh>
    <rPh sb="34" eb="36">
      <t>イチジ</t>
    </rPh>
    <rPh sb="37" eb="39">
      <t>2ジ</t>
    </rPh>
    <rPh sb="39" eb="41">
      <t>トウゴウ</t>
    </rPh>
    <rPh sb="41" eb="42">
      <t>ジ</t>
    </rPh>
    <rPh sb="43" eb="46">
      <t>シュウセイモ</t>
    </rPh>
    <rPh sb="49" eb="51">
      <t>タイオウ</t>
    </rPh>
    <rPh sb="53" eb="56">
      <t>モウシコミビ</t>
    </rPh>
    <rPh sb="63" eb="65">
      <t>バアイ</t>
    </rPh>
    <rPh sb="78" eb="80">
      <t>ヒョウジ</t>
    </rPh>
    <rPh sb="84" eb="86">
      <t>ヘンコウ</t>
    </rPh>
    <phoneticPr fontId="3"/>
  </si>
  <si>
    <t>ｖ2.14</t>
    <phoneticPr fontId="3"/>
  </si>
  <si>
    <t>生年月日が「200.1.1」と入力された場合、SA管路システムにはそのまま文字列として取り込まれてしまう問題が発覚。この対策として、「DB取込」シートのF列（生年月日）の関数を変更した。</t>
    <phoneticPr fontId="3"/>
  </si>
  <si>
    <t>ｖ2.15</t>
    <phoneticPr fontId="3"/>
  </si>
  <si>
    <t>受験者名簿シートAY列の試験日程変更。SLA試験日程が決まれば変更予定。</t>
    <rPh sb="0" eb="3">
      <t>ジュケンシャ</t>
    </rPh>
    <rPh sb="3" eb="5">
      <t>メイボ</t>
    </rPh>
    <rPh sb="10" eb="11">
      <t>レツ</t>
    </rPh>
    <rPh sb="12" eb="16">
      <t>シケンニッテイ</t>
    </rPh>
    <rPh sb="16" eb="18">
      <t>ヘンコウ</t>
    </rPh>
    <rPh sb="22" eb="26">
      <t>シケンニッテイ</t>
    </rPh>
    <rPh sb="27" eb="28">
      <t>キ</t>
    </rPh>
    <rPh sb="31" eb="35">
      <t>ヘンコウヨテイ</t>
    </rPh>
    <phoneticPr fontId="3"/>
  </si>
  <si>
    <t>一括管理番号</t>
    <rPh sb="0" eb="4">
      <t>イッカツカンリ</t>
    </rPh>
    <rPh sb="4" eb="6">
      <t>バンゴウ</t>
    </rPh>
    <phoneticPr fontId="3"/>
  </si>
  <si>
    <t>①SA管理システムの一括管理番号(旧一括管理番号）・SO資格対応に対応するため、「DB取込」シートにBI,BJ列（一括管理番号、申込責任取引先コード）の者追加、申込責任者」シートの「一括管理番号」→「一括管理番号」に変更
②顔写真ファイル名の体系を変更（一括管理番号省略＋英語氏名）</t>
    <rPh sb="10" eb="12">
      <t>イッカツ</t>
    </rPh>
    <rPh sb="12" eb="14">
      <t>カンリ</t>
    </rPh>
    <rPh sb="14" eb="16">
      <t>バンゴウ</t>
    </rPh>
    <rPh sb="17" eb="18">
      <t>キュウ</t>
    </rPh>
    <rPh sb="28" eb="30">
      <t>シカク</t>
    </rPh>
    <rPh sb="30" eb="32">
      <t>タイオウ</t>
    </rPh>
    <rPh sb="33" eb="35">
      <t>タイオウ</t>
    </rPh>
    <rPh sb="43" eb="45">
      <t>トリコミ</t>
    </rPh>
    <rPh sb="55" eb="56">
      <t>レツ</t>
    </rPh>
    <rPh sb="57" eb="59">
      <t>イッカツ</t>
    </rPh>
    <rPh sb="59" eb="61">
      <t>カンリ</t>
    </rPh>
    <rPh sb="61" eb="63">
      <t>バンゴウ</t>
    </rPh>
    <rPh sb="64" eb="66">
      <t>モウシコミ</t>
    </rPh>
    <rPh sb="66" eb="68">
      <t>セキニン</t>
    </rPh>
    <rPh sb="68" eb="70">
      <t>トリヒキ</t>
    </rPh>
    <rPh sb="70" eb="71">
      <t>サキ</t>
    </rPh>
    <rPh sb="76" eb="77">
      <t>シャ</t>
    </rPh>
    <rPh sb="77" eb="79">
      <t>ツイカ</t>
    </rPh>
    <rPh sb="80" eb="82">
      <t>モウシコミ</t>
    </rPh>
    <rPh sb="82" eb="85">
      <t>セキニンシャ</t>
    </rPh>
    <rPh sb="100" eb="102">
      <t>イッカツ</t>
    </rPh>
    <rPh sb="102" eb="104">
      <t>カンリ</t>
    </rPh>
    <rPh sb="104" eb="106">
      <t>バンゴウ</t>
    </rPh>
    <rPh sb="108" eb="110">
      <t>ヘンコウ</t>
    </rPh>
    <rPh sb="112" eb="113">
      <t>カオ</t>
    </rPh>
    <rPh sb="113" eb="115">
      <t>シャシン</t>
    </rPh>
    <rPh sb="119" eb="120">
      <t>メイ</t>
    </rPh>
    <rPh sb="121" eb="123">
      <t>タイケイ</t>
    </rPh>
    <rPh sb="124" eb="126">
      <t>ヘンコウ</t>
    </rPh>
    <rPh sb="127" eb="129">
      <t>イッカツ</t>
    </rPh>
    <rPh sb="129" eb="131">
      <t>カンリ</t>
    </rPh>
    <rPh sb="131" eb="133">
      <t>バンゴウ</t>
    </rPh>
    <rPh sb="133" eb="135">
      <t>ショウリャク</t>
    </rPh>
    <rPh sb="136" eb="138">
      <t>エイゴ</t>
    </rPh>
    <rPh sb="138" eb="140">
      <t>シメイ</t>
    </rPh>
    <phoneticPr fontId="3"/>
  </si>
  <si>
    <t>ｖ2.16</t>
  </si>
  <si>
    <t>仙台</t>
    <rPh sb="0" eb="2">
      <t>センダイ</t>
    </rPh>
    <phoneticPr fontId="3"/>
  </si>
  <si>
    <t>受験者名簿シートBH列とBN列の会場追加した。同意書について「申込責任者」シートの注意書きと「同意書」シートを追加</t>
    <rPh sb="10" eb="11">
      <t>レツ</t>
    </rPh>
    <rPh sb="14" eb="15">
      <t>レツ</t>
    </rPh>
    <rPh sb="16" eb="18">
      <t>カイジョウ</t>
    </rPh>
    <rPh sb="18" eb="20">
      <t>ツイカ</t>
    </rPh>
    <rPh sb="23" eb="26">
      <t>ドウイショ</t>
    </rPh>
    <rPh sb="31" eb="36">
      <t>モウシコミセキニンシャ</t>
    </rPh>
    <rPh sb="41" eb="44">
      <t>チュウイガ</t>
    </rPh>
    <rPh sb="47" eb="50">
      <t>ドウイショ</t>
    </rPh>
    <rPh sb="55" eb="57">
      <t>ツイカ</t>
    </rPh>
    <phoneticPr fontId="3"/>
  </si>
  <si>
    <t>ｖ2.17</t>
    <phoneticPr fontId="3"/>
  </si>
  <si>
    <t>同意書の文章を20221005版に変更したため、「同意書」シートの画像・説明文を変更</t>
    <rPh sb="0" eb="3">
      <t>ドウイショ</t>
    </rPh>
    <rPh sb="4" eb="6">
      <t>ブンショウ</t>
    </rPh>
    <rPh sb="15" eb="16">
      <t>ハン</t>
    </rPh>
    <rPh sb="17" eb="19">
      <t>ヘンコウ</t>
    </rPh>
    <rPh sb="25" eb="28">
      <t>ドウイショ</t>
    </rPh>
    <rPh sb="33" eb="35">
      <t>ガゾウ</t>
    </rPh>
    <rPh sb="36" eb="38">
      <t>セツメイ</t>
    </rPh>
    <rPh sb="38" eb="39">
      <t>ブン</t>
    </rPh>
    <rPh sb="40" eb="42">
      <t>ヘンコウ</t>
    </rPh>
    <phoneticPr fontId="3"/>
  </si>
  <si>
    <t>ｖ2.18</t>
    <phoneticPr fontId="3"/>
  </si>
  <si>
    <t>SSA冬期試験の会場に仙台を追加した。</t>
    <rPh sb="3" eb="7">
      <t>トウキシケン</t>
    </rPh>
    <rPh sb="8" eb="10">
      <t>カイジョウ</t>
    </rPh>
    <rPh sb="11" eb="13">
      <t>センダイ</t>
    </rPh>
    <rPh sb="14" eb="16">
      <t>ツイカ</t>
    </rPh>
    <phoneticPr fontId="3"/>
  </si>
  <si>
    <t>※1　個人情報の取扱いについて、受験者の同意登録はこちらからお願いします。(専用ページ)</t>
    <phoneticPr fontId="3"/>
  </si>
  <si>
    <t>※2　一括管理番号は、こちらから取得してください。</t>
    <phoneticPr fontId="3"/>
  </si>
  <si>
    <t>資格認証試験　資格取得に関する　個人情報取扱い同意登録のお願い</t>
    <rPh sb="25" eb="27">
      <t>トウロク</t>
    </rPh>
    <rPh sb="29" eb="30">
      <t>ネガ</t>
    </rPh>
    <phoneticPr fontId="3"/>
  </si>
  <si>
    <t>日本認証では資格認証（要員認証）試験業務を実施するにあたって受験者に関する個人情報をご提供いただくことになりますが、</t>
    <rPh sb="30" eb="33">
      <t>ジュケンシャ</t>
    </rPh>
    <phoneticPr fontId="3"/>
  </si>
  <si>
    <t>保護に努めて参ります。</t>
  </si>
  <si>
    <t>申込責任者の方へ</t>
    <rPh sb="0" eb="2">
      <t>モウシコミ</t>
    </rPh>
    <rPh sb="2" eb="5">
      <t>セキニンシャ</t>
    </rPh>
    <rPh sb="6" eb="7">
      <t>カタ</t>
    </rPh>
    <phoneticPr fontId="3"/>
  </si>
  <si>
    <t>受験申込~結果のお知らせに至るまでの問合せ対応、試験結果のお知らせ、資格取得後の資格者情報のご提供は、</t>
    <phoneticPr fontId="3"/>
  </si>
  <si>
    <t>一括して申込責任者経由でご連絡いたします。</t>
    <phoneticPr fontId="3"/>
  </si>
  <si>
    <t>受験者へ専用ページから受験者自身で同意の登録をするよう、専用ページURLと一括管理番号の案内をお願いいたします。</t>
    <rPh sb="11" eb="14">
      <t>ジュケンシャ</t>
    </rPh>
    <rPh sb="14" eb="16">
      <t>ジシン</t>
    </rPh>
    <rPh sb="28" eb="30">
      <t>センヨウ</t>
    </rPh>
    <rPh sb="44" eb="46">
      <t>アンナイ</t>
    </rPh>
    <phoneticPr fontId="3"/>
  </si>
  <si>
    <t>同意されない受験者に対しては、個人での申込(マイページ)を行っていただくようご案内ください。</t>
    <phoneticPr fontId="3"/>
  </si>
  <si>
    <t>受験者の方へ</t>
    <rPh sb="0" eb="3">
      <t>ジュケンシャ</t>
    </rPh>
    <rPh sb="4" eb="5">
      <t>カタ</t>
    </rPh>
    <phoneticPr fontId="3"/>
  </si>
  <si>
    <t>専用ページより各受験者自身で同意の登録をお願いいたします。</t>
    <rPh sb="11" eb="13">
      <t>ジシン</t>
    </rPh>
    <phoneticPr fontId="3"/>
  </si>
  <si>
    <t>ご登録の際、一括管理番号が必要です。</t>
    <rPh sb="1" eb="3">
      <t>トウロク</t>
    </rPh>
    <rPh sb="4" eb="5">
      <t>サイ</t>
    </rPh>
    <rPh sb="6" eb="8">
      <t>イッカツ</t>
    </rPh>
    <rPh sb="8" eb="10">
      <t>カンリ</t>
    </rPh>
    <rPh sb="10" eb="12">
      <t>バンゴウ</t>
    </rPh>
    <rPh sb="13" eb="15">
      <t>ヒツヨウ</t>
    </rPh>
    <phoneticPr fontId="3"/>
  </si>
  <si>
    <t>同意登録の確認について</t>
    <phoneticPr fontId="3"/>
  </si>
  <si>
    <t>ご協力のほどよろしくお願いいたします。</t>
    <phoneticPr fontId="3"/>
  </si>
  <si>
    <t>同意判定</t>
    <rPh sb="0" eb="2">
      <t>ドウイ</t>
    </rPh>
    <rPh sb="2" eb="4">
      <t>ハンテイ</t>
    </rPh>
    <phoneticPr fontId="3"/>
  </si>
  <si>
    <t>申込責任者名</t>
  </si>
  <si>
    <t>一括管理番号</t>
  </si>
  <si>
    <t>受験者名(漢字)（姓）</t>
    <rPh sb="0" eb="2">
      <t>ジュケン</t>
    </rPh>
    <rPh sb="2" eb="3">
      <t>シャ</t>
    </rPh>
    <rPh sb="5" eb="7">
      <t>カンジ</t>
    </rPh>
    <rPh sb="9" eb="10">
      <t>セイ</t>
    </rPh>
    <phoneticPr fontId="49"/>
  </si>
  <si>
    <t>受験者名(漢字)（名）</t>
    <rPh sb="9" eb="10">
      <t>メイ</t>
    </rPh>
    <phoneticPr fontId="49"/>
  </si>
  <si>
    <t>受験者名(カナ)（セイ）</t>
    <phoneticPr fontId="50"/>
  </si>
  <si>
    <t>受験者名(カナ)（メイ）</t>
    <phoneticPr fontId="50"/>
  </si>
  <si>
    <t>受験者会社名(漢字)</t>
  </si>
  <si>
    <t xml:space="preserve">受験者 生年月日 </t>
  </si>
  <si>
    <t>受験者　Eメールアドレス</t>
  </si>
  <si>
    <t>受験者　Eメールアドレス（確認）</t>
  </si>
  <si>
    <t>受験番号</t>
    <rPh sb="0" eb="2">
      <t>ジュケン</t>
    </rPh>
    <rPh sb="2" eb="4">
      <t>バンゴウ</t>
    </rPh>
    <phoneticPr fontId="50"/>
  </si>
  <si>
    <t>申込責任者名(漢字)</t>
  </si>
  <si>
    <t>申込責任者会社名(漢字)</t>
  </si>
  <si>
    <t>個人情報同意</t>
  </si>
  <si>
    <t>同意日（申込日）</t>
  </si>
  <si>
    <t>予め受験者各位に個人情報が申込責任者宛に提供されること周知し、各受験者の同意を得てください。</t>
    <phoneticPr fontId="3"/>
  </si>
  <si>
    <r>
      <t>【一括申込における個人情報の取扱いについて】</t>
    </r>
    <r>
      <rPr>
        <b/>
        <sz val="16"/>
        <color rgb="FFFF0000"/>
        <rFont val="Meiryo UI"/>
        <family val="3"/>
        <charset val="128"/>
      </rPr>
      <t>　必ずお読みください。</t>
    </r>
    <phoneticPr fontId="3"/>
  </si>
  <si>
    <t>お預かりした個人情報情報の取扱について、右記の「資格認証試験　資格取得に関する　個人情報取扱い同意書」のとおり適正に管理し、</t>
    <rPh sb="20" eb="21">
      <t>ミギ</t>
    </rPh>
    <phoneticPr fontId="3"/>
  </si>
  <si>
    <t>V2.19</t>
    <phoneticPr fontId="3"/>
  </si>
  <si>
    <t>試験日程を2023年度に更新、夏期仙台会場を削除した。</t>
    <rPh sb="0" eb="2">
      <t>シケン</t>
    </rPh>
    <rPh sb="2" eb="4">
      <t>ニッテイ</t>
    </rPh>
    <rPh sb="9" eb="11">
      <t>ネンド</t>
    </rPh>
    <rPh sb="12" eb="14">
      <t>コウシン</t>
    </rPh>
    <rPh sb="15" eb="17">
      <t>カキ</t>
    </rPh>
    <rPh sb="17" eb="21">
      <t>センダイカイジョウ</t>
    </rPh>
    <rPh sb="22" eb="24">
      <t>サクジョ</t>
    </rPh>
    <phoneticPr fontId="3"/>
  </si>
  <si>
    <t>V2.20</t>
    <phoneticPr fontId="3"/>
  </si>
  <si>
    <t>同意書説明、同意書シートを変更した。
同意確認シート、HP同意貼付シートを追加した。</t>
    <rPh sb="0" eb="3">
      <t>ドウイショ</t>
    </rPh>
    <rPh sb="3" eb="5">
      <t>セツメイ</t>
    </rPh>
    <rPh sb="7" eb="9">
      <t>ドウイ</t>
    </rPh>
    <rPh sb="9" eb="11">
      <t>カクニン</t>
    </rPh>
    <rPh sb="17" eb="19">
      <t>ドウイ</t>
    </rPh>
    <rPh sb="19" eb="21">
      <t>チョウフ</t>
    </rPh>
    <rPh sb="25" eb="27">
      <t>ツイカ</t>
    </rPh>
    <phoneticPr fontId="3"/>
  </si>
  <si>
    <t>同意書シート セルB27 同意登録の確認についての文章を変更した。
※同意登録がないと受付できないことを強調した</t>
    <rPh sb="13" eb="15">
      <t>ドウイ</t>
    </rPh>
    <rPh sb="15" eb="17">
      <t>トウロク</t>
    </rPh>
    <rPh sb="18" eb="20">
      <t>カクニン</t>
    </rPh>
    <rPh sb="25" eb="27">
      <t>ブンショウ</t>
    </rPh>
    <rPh sb="28" eb="30">
      <t>ヘンコウ</t>
    </rPh>
    <rPh sb="35" eb="37">
      <t>ドウイ</t>
    </rPh>
    <rPh sb="37" eb="39">
      <t>トウロク</t>
    </rPh>
    <rPh sb="43" eb="45">
      <t>ウケツケ</t>
    </rPh>
    <rPh sb="52" eb="54">
      <t>キョウチョウ</t>
    </rPh>
    <phoneticPr fontId="3"/>
  </si>
  <si>
    <t>受験申込書のご提出前に同意のご登録を完了してください。</t>
    <rPh sb="0" eb="2">
      <t>ジュケン</t>
    </rPh>
    <rPh sb="2" eb="4">
      <t>モウシコミ</t>
    </rPh>
    <rPh sb="4" eb="5">
      <t>ショ</t>
    </rPh>
    <rPh sb="7" eb="9">
      <t>テイシュツ</t>
    </rPh>
    <rPh sb="9" eb="10">
      <t>マエ</t>
    </rPh>
    <rPh sb="11" eb="13">
      <t>ドウイ</t>
    </rPh>
    <rPh sb="15" eb="17">
      <t>トウロク</t>
    </rPh>
    <rPh sb="18" eb="20">
      <t>カンリョウ</t>
    </rPh>
    <phoneticPr fontId="3"/>
  </si>
  <si>
    <t>日本認証で確認をさせていただき、未登録の受験者がいた場合は申込責任者様宛にご連絡いたします。</t>
    <rPh sb="5" eb="7">
      <t>カクニン</t>
    </rPh>
    <rPh sb="26" eb="28">
      <t>バアイ</t>
    </rPh>
    <phoneticPr fontId="3"/>
  </si>
  <si>
    <t>登録が完了するまで、申込受付は保留とさせていただきます。</t>
    <rPh sb="0" eb="2">
      <t>トウロク</t>
    </rPh>
    <rPh sb="3" eb="5">
      <t>カンリョウ</t>
    </rPh>
    <rPh sb="10" eb="12">
      <t>モウシコミ</t>
    </rPh>
    <rPh sb="12" eb="14">
      <t>ウケツケ</t>
    </rPh>
    <rPh sb="15" eb="17">
      <t>ホリュウ</t>
    </rPh>
    <phoneticPr fontId="3"/>
  </si>
  <si>
    <t>V2.21</t>
    <phoneticPr fontId="3"/>
  </si>
  <si>
    <t>試験日程を2024年度に更新、夏期仙台会場を追加、冬期仙台会場を削除した。</t>
    <rPh sb="0" eb="2">
      <t>シケン</t>
    </rPh>
    <rPh sb="2" eb="4">
      <t>ニッテイ</t>
    </rPh>
    <rPh sb="9" eb="11">
      <t>ネンド</t>
    </rPh>
    <rPh sb="12" eb="14">
      <t>コウシン</t>
    </rPh>
    <rPh sb="15" eb="17">
      <t>カキ</t>
    </rPh>
    <rPh sb="17" eb="21">
      <t>センダイカイジョウ</t>
    </rPh>
    <rPh sb="22" eb="24">
      <t>ツイカ</t>
    </rPh>
    <rPh sb="25" eb="27">
      <t>トウキ</t>
    </rPh>
    <rPh sb="27" eb="31">
      <t>センダイカイジョウ</t>
    </rPh>
    <rPh sb="32" eb="34">
      <t>サクジョ</t>
    </rPh>
    <phoneticPr fontId="3"/>
  </si>
  <si>
    <t>※がついている項目は入力必須項目です。</t>
  </si>
  <si>
    <t xml:space="preserve">  </t>
    <phoneticPr fontId="3"/>
  </si>
  <si>
    <t>V2.22</t>
    <phoneticPr fontId="3"/>
  </si>
  <si>
    <t>試験日程を2025年度に更新、SN2に2025年度夏期試験が表示されないようにした。</t>
    <rPh sb="0" eb="2">
      <t>シケン</t>
    </rPh>
    <rPh sb="2" eb="4">
      <t>ニッテイ</t>
    </rPh>
    <rPh sb="9" eb="11">
      <t>ネンド</t>
    </rPh>
    <rPh sb="12" eb="14">
      <t>コウシン</t>
    </rPh>
    <rPh sb="23" eb="25">
      <t>ネンド</t>
    </rPh>
    <rPh sb="25" eb="27">
      <t>カキ</t>
    </rPh>
    <rPh sb="27" eb="29">
      <t>シケン</t>
    </rPh>
    <rPh sb="30" eb="32">
      <t>ヒョウジ</t>
    </rPh>
    <phoneticPr fontId="3"/>
  </si>
  <si>
    <t>V2.23</t>
    <phoneticPr fontId="3"/>
  </si>
  <si>
    <t>リンクを新HPに変更した。</t>
    <phoneticPr fontId="3"/>
  </si>
  <si>
    <t>https://www.japan-certification.com/applications/pre-application/</t>
  </si>
  <si>
    <t>https://www.japan-certification.com/applications/pre-application/</t>
    <phoneticPr fontId="10"/>
  </si>
  <si>
    <t>https://www.japan-certification.com/applications/privacy-consent/</t>
    <phoneticPr fontId="10"/>
  </si>
  <si>
    <t>https://www.japan-certification.com/applications/privacy-consent/</t>
  </si>
  <si>
    <t>V2.24</t>
  </si>
  <si>
    <t>V2.24</t>
    <phoneticPr fontId="3"/>
  </si>
  <si>
    <t>請求書はPDFファイルをメールに添付してお送りします。メールアドレスに誤りがないかご確認ください。</t>
    <phoneticPr fontId="3"/>
  </si>
  <si>
    <t>・請求書は申込受付後、通常5営業日以内に送付いたします。</t>
    <phoneticPr fontId="3"/>
  </si>
  <si>
    <t>・請求書は、申込責任者または指定された送付先にメールに添付してお送りします。</t>
    <phoneticPr fontId="3"/>
  </si>
  <si>
    <r>
      <t xml:space="preserve">■申込責任者シート
3.請求書発行要否について
</t>
    </r>
    <r>
      <rPr>
        <b/>
        <sz val="9"/>
        <rFont val="Meiryo UI"/>
        <family val="3"/>
        <charset val="128"/>
      </rPr>
      <t>下記追加：</t>
    </r>
    <r>
      <rPr>
        <sz val="9"/>
        <rFont val="Meiryo UI"/>
        <family val="3"/>
        <charset val="128"/>
      </rPr>
      <t xml:space="preserve">
・請求書はPDFファイルをメールに添付してお送りします。メールアドレスに誤りがないかご確認ください。
</t>
    </r>
    <r>
      <rPr>
        <b/>
        <sz val="9"/>
        <rFont val="Meiryo UI"/>
        <family val="3"/>
        <charset val="128"/>
      </rPr>
      <t>下記変更：</t>
    </r>
    <r>
      <rPr>
        <sz val="9"/>
        <rFont val="Meiryo UI"/>
        <family val="3"/>
        <charset val="128"/>
      </rPr>
      <t xml:space="preserve">
・請求書は申込受付後、通常5営業日以内に送付いたします。
・請求書は、申込責任者または指定された送付先にメールに添付してお送りします。
・・請求書の送付先で「その他」を選択した場合は、下記＜その他の請求書送付先＞にご記入ください。
[ご注意]
</t>
    </r>
    <r>
      <rPr>
        <b/>
        <sz val="9"/>
        <rFont val="Meiryo UI"/>
        <family val="3"/>
        <charset val="128"/>
      </rPr>
      <t>下記追加：</t>
    </r>
    <r>
      <rPr>
        <sz val="9"/>
        <rFont val="Meiryo UI"/>
        <family val="3"/>
        <charset val="128"/>
      </rPr>
      <t xml:space="preserve">
3.請求書について
日本認証では請求書および領収書は、電子請求書発行システム「楽楽明細」を利用し、PDFファイルをメールに添付してお送りします。
弊社ホームページのFAQ「請求書・領収書の帳票ダウンロード用のご案内が届かない」をご確認ください。
</t>
    </r>
    <r>
      <rPr>
        <b/>
        <sz val="9"/>
        <rFont val="Meiryo UI"/>
        <family val="3"/>
        <charset val="128"/>
      </rPr>
      <t>下記変更：</t>
    </r>
    <r>
      <rPr>
        <sz val="9"/>
        <rFont val="Meiryo UI"/>
        <family val="3"/>
        <charset val="128"/>
      </rPr>
      <t xml:space="preserve">
・合格発表後、5営業日以内に、申込責任者宛に請求書を発行・送付いたします。
■受験者名簿
</t>
    </r>
    <r>
      <rPr>
        <b/>
        <sz val="9"/>
        <rFont val="Meiryo UI"/>
        <family val="3"/>
        <charset val="128"/>
      </rPr>
      <t>下記変更：</t>
    </r>
    <r>
      <rPr>
        <sz val="9"/>
        <rFont val="Meiryo UI"/>
        <family val="3"/>
        <charset val="128"/>
      </rPr>
      <t xml:space="preserve">
・認証カードは、受験料とは別に1,650円（税込)/枚の発行費用が必要です。合格発表後に申込責任者宛に請求書を送付します。
・請求書はPDFファイルをメールに添付してお送りします。メールアドレスに誤りがないかご確認ください。</t>
    </r>
    <phoneticPr fontId="3"/>
  </si>
  <si>
    <t xml:space="preserve">・請求書の送付先で「その他」を選択した場合は、下記＜その他の請求書送付先＞にご記入ください。
</t>
    <rPh sb="33" eb="35">
      <t>ソウフ</t>
    </rPh>
    <phoneticPr fontId="3"/>
  </si>
  <si>
    <t>※3　FAQ「請求書について確認したい」</t>
    <phoneticPr fontId="3"/>
  </si>
  <si>
    <t>https://www.japan-certification.com/faq/請求書について確認したい/</t>
    <phoneticPr fontId="3"/>
  </si>
  <si>
    <t>V2.25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</si>
</sst>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176" formatCode="[$-F800]dddd\,\ mmmm\ dd\,\ yyyy"/>
    <numFmt numFmtId="177" formatCode="0_);[Red]\(0\)"/>
    <numFmt numFmtId="178" formatCode="yyyy/mm/dd"/>
    <numFmt numFmtId="179" formatCode="yyyy&quot;年&quot;m&quot;月&quot;d&quot;日&quot;;@"/>
    <numFmt numFmtId="180" formatCode="yyyy/mm/dd\ \(aaa\)"/>
  </numFmts>
  <fonts count="5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u/>
      <sz val="8.25"/>
      <color indexed="36"/>
      <name val="ＭＳ Ｐゴシック"/>
      <family val="3"/>
      <charset val="128"/>
    </font>
    <font>
      <b/>
      <sz val="11"/>
      <name val="ＭＳ Ｐゴシック"/>
      <family val="3"/>
      <charset val="128"/>
    </font>
    <font>
      <b/>
      <sz val="9"/>
      <color indexed="81"/>
      <name val="ＭＳ Ｐゴシック"/>
      <family val="3"/>
      <charset val="128"/>
    </font>
    <font>
      <sz val="9"/>
      <color indexed="81"/>
      <name val="ＭＳ Ｐゴシック"/>
      <family val="3"/>
      <charset val="128"/>
    </font>
    <font>
      <u/>
      <sz val="11"/>
      <name val="ＭＳ Ｐゴシック"/>
      <family val="3"/>
      <charset val="128"/>
    </font>
    <font>
      <sz val="6"/>
      <name val="ＭＳ Ｐゴシック"/>
      <family val="2"/>
      <charset val="128"/>
      <scheme val="minor"/>
    </font>
    <font>
      <sz val="10"/>
      <name val="ＭＳ Ｐゴシック"/>
      <family val="3"/>
      <charset val="128"/>
    </font>
    <font>
      <sz val="11"/>
      <color theme="1"/>
      <name val="ＭＳ Ｐゴシック"/>
      <family val="3"/>
      <charset val="128"/>
      <scheme val="minor"/>
    </font>
    <font>
      <sz val="12"/>
      <name val="宋体"/>
      <family val="3"/>
      <charset val="128"/>
    </font>
    <font>
      <sz val="10"/>
      <name val="ＭＳ ゴシック"/>
      <family val="3"/>
      <charset val="128"/>
    </font>
    <font>
      <sz val="11"/>
      <name val="Meiryo UI"/>
      <family val="3"/>
      <charset val="128"/>
    </font>
    <font>
      <b/>
      <u/>
      <sz val="14"/>
      <name val="Meiryo UI"/>
      <family val="3"/>
      <charset val="128"/>
    </font>
    <font>
      <sz val="16"/>
      <name val="Meiryo UI"/>
      <family val="3"/>
      <charset val="128"/>
    </font>
    <font>
      <b/>
      <sz val="14"/>
      <name val="Meiryo UI"/>
      <family val="3"/>
      <charset val="128"/>
    </font>
    <font>
      <u/>
      <sz val="11"/>
      <color indexed="12"/>
      <name val="Meiryo UI"/>
      <family val="3"/>
      <charset val="128"/>
    </font>
    <font>
      <sz val="12"/>
      <name val="Meiryo UI"/>
      <family val="3"/>
      <charset val="128"/>
    </font>
    <font>
      <b/>
      <sz val="11"/>
      <name val="Meiryo UI"/>
      <family val="3"/>
      <charset val="128"/>
    </font>
    <font>
      <sz val="11"/>
      <color rgb="FFFF0000"/>
      <name val="Meiryo UI"/>
      <family val="3"/>
      <charset val="128"/>
    </font>
    <font>
      <sz val="10"/>
      <name val="Meiryo UI"/>
      <family val="3"/>
      <charset val="128"/>
    </font>
    <font>
      <sz val="9"/>
      <name val="Meiryo UI"/>
      <family val="3"/>
      <charset val="128"/>
    </font>
    <font>
      <sz val="14"/>
      <name val="Meiryo UI"/>
      <family val="3"/>
      <charset val="128"/>
    </font>
    <font>
      <u/>
      <sz val="14"/>
      <color indexed="12"/>
      <name val="Meiryo UI"/>
      <family val="3"/>
      <charset val="128"/>
    </font>
    <font>
      <b/>
      <sz val="12"/>
      <color rgb="FFFF0000"/>
      <name val="Meiryo UI"/>
      <family val="3"/>
      <charset val="128"/>
    </font>
    <font>
      <sz val="12"/>
      <color rgb="FFFF0000"/>
      <name val="Meiryo UI"/>
      <family val="3"/>
      <charset val="128"/>
    </font>
    <font>
      <b/>
      <sz val="11"/>
      <color indexed="81"/>
      <name val="ＭＳ Ｐゴシック"/>
      <family val="3"/>
      <charset val="128"/>
    </font>
    <font>
      <sz val="11"/>
      <color indexed="81"/>
      <name val="ＭＳ Ｐゴシック"/>
      <family val="3"/>
      <charset val="128"/>
    </font>
    <font>
      <sz val="10"/>
      <color theme="1" tint="0.499984740745262"/>
      <name val="メイリオ"/>
      <family val="3"/>
      <charset val="128"/>
    </font>
    <font>
      <sz val="11"/>
      <color theme="1" tint="0.499984740745262"/>
      <name val="メイリオ"/>
      <family val="3"/>
      <charset val="128"/>
    </font>
    <font>
      <b/>
      <u/>
      <sz val="16"/>
      <name val="Meiryo UI"/>
      <family val="3"/>
      <charset val="128"/>
    </font>
    <font>
      <b/>
      <sz val="14"/>
      <color indexed="10"/>
      <name val="Meiryo UI"/>
      <family val="3"/>
      <charset val="128"/>
    </font>
    <font>
      <b/>
      <sz val="11"/>
      <color rgb="FFFF0000"/>
      <name val="Meiryo UI"/>
      <family val="3"/>
      <charset val="128"/>
    </font>
    <font>
      <b/>
      <sz val="11"/>
      <color theme="1"/>
      <name val="Meiryo UI"/>
      <family val="3"/>
      <charset val="128"/>
    </font>
    <font>
      <sz val="16"/>
      <name val="メイリオ"/>
      <family val="3"/>
      <charset val="128"/>
    </font>
    <font>
      <sz val="11"/>
      <name val="メイリオ"/>
      <family val="3"/>
      <charset val="128"/>
    </font>
    <font>
      <u/>
      <sz val="11"/>
      <color indexed="12"/>
      <name val="メイリオ"/>
      <family val="3"/>
      <charset val="128"/>
    </font>
    <font>
      <sz val="11"/>
      <color rgb="FFFF0000"/>
      <name val="ＭＳ Ｐゴシック"/>
      <family val="3"/>
      <charset val="128"/>
    </font>
    <font>
      <b/>
      <sz val="14"/>
      <name val="ＭＳ Ｐゴシック"/>
      <family val="3"/>
      <charset val="128"/>
    </font>
    <font>
      <sz val="10"/>
      <color theme="1"/>
      <name val="Meiryo UI"/>
      <family val="3"/>
      <charset val="128"/>
    </font>
    <font>
      <b/>
      <u/>
      <sz val="11"/>
      <color indexed="12"/>
      <name val="ＭＳ Ｐゴシック"/>
      <family val="3"/>
      <charset val="128"/>
    </font>
    <font>
      <b/>
      <sz val="16"/>
      <color rgb="FF000000"/>
      <name val="Meiryo UI"/>
      <family val="3"/>
      <charset val="128"/>
    </font>
    <font>
      <b/>
      <sz val="16"/>
      <color rgb="FFFF0000"/>
      <name val="Meiryo UI"/>
      <family val="3"/>
      <charset val="128"/>
    </font>
    <font>
      <sz val="11"/>
      <color rgb="FF1E1C11"/>
      <name val="Meiryo UI"/>
      <family val="3"/>
      <charset val="128"/>
    </font>
    <font>
      <b/>
      <sz val="11"/>
      <color theme="4"/>
      <name val="Meiryo UI"/>
      <family val="3"/>
      <charset val="128"/>
    </font>
    <font>
      <u/>
      <sz val="11"/>
      <color theme="10"/>
      <name val="ＭＳ Ｐゴシック"/>
      <family val="3"/>
      <charset val="128"/>
    </font>
    <font>
      <sz val="12"/>
      <color theme="1"/>
      <name val="Meiryo UI"/>
      <family val="3"/>
      <charset val="128"/>
    </font>
    <font>
      <sz val="6"/>
      <name val="Meiryo UI"/>
      <family val="2"/>
      <charset val="128"/>
    </font>
    <font>
      <sz val="11"/>
      <color theme="1"/>
      <name val="ＭＳ Ｐゴシック"/>
      <family val="3"/>
      <charset val="128"/>
      <scheme val="major"/>
    </font>
    <font>
      <b/>
      <sz val="9"/>
      <name val="Meiryo UI"/>
      <family val="3"/>
      <charset val="128"/>
    </font>
  </fonts>
  <fills count="1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CECFF"/>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FFCC"/>
        <bgColor indexed="64"/>
      </patternFill>
    </fill>
    <fill>
      <patternFill patternType="solid">
        <fgColor theme="0" tint="-0.499984740745262"/>
        <bgColor indexed="64"/>
      </patternFill>
    </fill>
    <fill>
      <patternFill patternType="solid">
        <fgColor theme="3" tint="0.79998168889431442"/>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double">
        <color indexed="64"/>
      </bottom>
      <diagonal/>
    </border>
    <border>
      <left style="medium">
        <color indexed="64"/>
      </left>
      <right style="medium">
        <color indexed="64"/>
      </right>
      <top style="thin">
        <color indexed="64"/>
      </top>
      <bottom style="double">
        <color indexed="64"/>
      </bottom>
      <diagonal/>
    </border>
    <border>
      <left/>
      <right/>
      <top/>
      <bottom style="thin">
        <color indexed="64"/>
      </bottom>
      <diagonal/>
    </border>
    <border>
      <left/>
      <right/>
      <top style="thin">
        <color indexed="64"/>
      </top>
      <bottom style="double">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medium">
        <color indexed="64"/>
      </top>
      <bottom style="double">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right style="double">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double">
        <color indexed="64"/>
      </bottom>
      <diagonal/>
    </border>
    <border>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double">
        <color indexed="64"/>
      </right>
      <top style="medium">
        <color indexed="64"/>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s>
  <cellStyleXfs count="17">
    <xf numFmtId="0" fontId="0" fillId="0" borderId="0">
      <alignment vertical="center"/>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2"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xf numFmtId="0" fontId="13"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xf numFmtId="0" fontId="48" fillId="0" borderId="0" applyNumberFormat="0" applyFill="0" applyBorder="0" applyAlignment="0" applyProtection="0">
      <alignment vertical="center"/>
    </xf>
  </cellStyleXfs>
  <cellXfs count="571">
    <xf numFmtId="0" fontId="0" fillId="0" borderId="0" xfId="0">
      <alignment vertical="center"/>
    </xf>
    <xf numFmtId="176" fontId="0" fillId="0" borderId="0" xfId="0" applyNumberFormat="1">
      <alignment vertical="center"/>
    </xf>
    <xf numFmtId="14" fontId="0" fillId="0" borderId="0" xfId="0" applyNumberFormat="1">
      <alignment vertical="center"/>
    </xf>
    <xf numFmtId="177" fontId="0" fillId="0" borderId="0" xfId="0" applyNumberFormat="1">
      <alignment vertical="center"/>
    </xf>
    <xf numFmtId="176" fontId="0" fillId="0" borderId="0" xfId="0" applyNumberFormat="1" applyAlignment="1">
      <alignment vertical="center" wrapText="1"/>
    </xf>
    <xf numFmtId="0" fontId="0" fillId="0" borderId="0" xfId="0" applyAlignment="1">
      <alignment vertical="center" wrapText="1"/>
    </xf>
    <xf numFmtId="0" fontId="0" fillId="0" borderId="1" xfId="0" applyBorder="1">
      <alignment vertical="center"/>
    </xf>
    <xf numFmtId="176" fontId="0" fillId="0" borderId="1" xfId="0" applyNumberFormat="1" applyBorder="1">
      <alignment vertical="center"/>
    </xf>
    <xf numFmtId="177" fontId="0" fillId="0" borderId="1" xfId="0" applyNumberFormat="1" applyBorder="1">
      <alignment vertical="center"/>
    </xf>
    <xf numFmtId="0" fontId="6" fillId="0" borderId="0" xfId="0" applyFont="1">
      <alignment vertical="center"/>
    </xf>
    <xf numFmtId="0" fontId="0" fillId="12" borderId="1" xfId="0" applyFill="1" applyBorder="1">
      <alignment vertical="center"/>
    </xf>
    <xf numFmtId="176" fontId="0" fillId="12" borderId="1" xfId="0" applyNumberFormat="1" applyFill="1" applyBorder="1">
      <alignment vertical="center"/>
    </xf>
    <xf numFmtId="14" fontId="0" fillId="12" borderId="1" xfId="0" applyNumberFormat="1" applyFill="1" applyBorder="1">
      <alignment vertical="center"/>
    </xf>
    <xf numFmtId="177" fontId="0" fillId="12" borderId="1" xfId="0" applyNumberFormat="1" applyFill="1" applyBorder="1">
      <alignment vertical="center"/>
    </xf>
    <xf numFmtId="0" fontId="14" fillId="12" borderId="1" xfId="4" applyFont="1" applyFill="1" applyBorder="1">
      <alignment vertical="center"/>
    </xf>
    <xf numFmtId="0" fontId="0" fillId="13" borderId="1" xfId="0" applyFill="1" applyBorder="1">
      <alignment vertical="center"/>
    </xf>
    <xf numFmtId="0" fontId="0" fillId="10" borderId="1" xfId="0" applyFill="1" applyBorder="1">
      <alignment vertical="center"/>
    </xf>
    <xf numFmtId="0" fontId="15" fillId="3" borderId="0" xfId="0" applyFont="1" applyFill="1">
      <alignment vertical="center"/>
    </xf>
    <xf numFmtId="0" fontId="15" fillId="2" borderId="0" xfId="0" applyFont="1" applyFill="1">
      <alignment vertical="center"/>
    </xf>
    <xf numFmtId="0" fontId="15" fillId="2" borderId="0" xfId="0" applyFont="1" applyFill="1" applyAlignment="1">
      <alignment vertical="center" wrapText="1"/>
    </xf>
    <xf numFmtId="0" fontId="15" fillId="0" borderId="0" xfId="0" applyFont="1">
      <alignment vertical="center"/>
    </xf>
    <xf numFmtId="0" fontId="17" fillId="3" borderId="0" xfId="0" applyFont="1" applyFill="1" applyAlignment="1">
      <alignment horizontal="centerContinuous" vertical="center"/>
    </xf>
    <xf numFmtId="0" fontId="17" fillId="2" borderId="0" xfId="0" applyFont="1" applyFill="1" applyAlignment="1">
      <alignment horizontal="centerContinuous" vertical="center"/>
    </xf>
    <xf numFmtId="0" fontId="18" fillId="3" borderId="0" xfId="0" applyFont="1" applyFill="1" applyAlignment="1">
      <alignment horizontal="center" vertical="center"/>
    </xf>
    <xf numFmtId="0" fontId="18" fillId="2" borderId="0" xfId="0" applyFont="1" applyFill="1" applyAlignment="1">
      <alignment horizontal="center" vertical="center"/>
    </xf>
    <xf numFmtId="0" fontId="15" fillId="2" borderId="1" xfId="0" applyFont="1" applyFill="1" applyBorder="1">
      <alignment vertical="center"/>
    </xf>
    <xf numFmtId="0" fontId="15" fillId="4" borderId="1" xfId="0" applyFont="1" applyFill="1" applyBorder="1">
      <alignment vertical="center"/>
    </xf>
    <xf numFmtId="0" fontId="15" fillId="3" borderId="0" xfId="1" applyFont="1" applyFill="1" applyAlignment="1" applyProtection="1">
      <alignment vertical="center"/>
    </xf>
    <xf numFmtId="0" fontId="15" fillId="2" borderId="34" xfId="0" applyFont="1" applyFill="1" applyBorder="1" applyAlignment="1">
      <alignment vertical="center" shrinkToFit="1"/>
    </xf>
    <xf numFmtId="0" fontId="15" fillId="4" borderId="14" xfId="0" applyFont="1" applyFill="1" applyBorder="1" applyAlignment="1">
      <alignment vertical="center" shrinkToFit="1"/>
    </xf>
    <xf numFmtId="0" fontId="15" fillId="5" borderId="31" xfId="0" applyFont="1" applyFill="1" applyBorder="1">
      <alignment vertical="center"/>
    </xf>
    <xf numFmtId="0" fontId="15" fillId="4" borderId="15" xfId="0" applyFont="1" applyFill="1" applyBorder="1" applyAlignment="1">
      <alignment vertical="center" shrinkToFit="1"/>
    </xf>
    <xf numFmtId="3" fontId="15" fillId="2" borderId="0" xfId="0" applyNumberFormat="1" applyFont="1" applyFill="1" applyAlignment="1">
      <alignment vertical="center" wrapText="1"/>
    </xf>
    <xf numFmtId="0" fontId="15" fillId="2" borderId="1" xfId="0" applyFont="1" applyFill="1" applyBorder="1" applyAlignment="1">
      <alignment horizontal="left" vertical="center"/>
    </xf>
    <xf numFmtId="0" fontId="15" fillId="5" borderId="49" xfId="0" applyFont="1" applyFill="1" applyBorder="1" applyAlignment="1">
      <alignment horizontal="center" vertical="center"/>
    </xf>
    <xf numFmtId="0" fontId="15" fillId="5" borderId="66" xfId="0" applyFont="1" applyFill="1" applyBorder="1" applyAlignment="1">
      <alignment horizontal="center" vertical="center"/>
    </xf>
    <xf numFmtId="0" fontId="15" fillId="5" borderId="28" xfId="0" applyFont="1" applyFill="1" applyBorder="1" applyAlignment="1">
      <alignment horizontal="center" vertical="center"/>
    </xf>
    <xf numFmtId="0" fontId="15" fillId="4" borderId="13" xfId="0" applyFont="1" applyFill="1" applyBorder="1" applyAlignment="1">
      <alignment vertical="center" shrinkToFit="1"/>
    </xf>
    <xf numFmtId="0" fontId="21" fillId="2" borderId="0" xfId="0" applyFont="1" applyFill="1" applyAlignment="1">
      <alignment horizontal="left" vertical="center"/>
    </xf>
    <xf numFmtId="0" fontId="15" fillId="4" borderId="36" xfId="0" applyFont="1" applyFill="1" applyBorder="1" applyAlignment="1">
      <alignment vertical="center" wrapText="1"/>
    </xf>
    <xf numFmtId="0" fontId="15" fillId="4" borderId="13" xfId="0" applyFont="1" applyFill="1" applyBorder="1" applyAlignment="1">
      <alignment vertical="center" wrapText="1"/>
    </xf>
    <xf numFmtId="0" fontId="19" fillId="2" borderId="0" xfId="1" applyFont="1" applyFill="1" applyBorder="1" applyAlignment="1" applyProtection="1">
      <alignment vertical="center"/>
    </xf>
    <xf numFmtId="0" fontId="15" fillId="4" borderId="36" xfId="0" applyFont="1" applyFill="1" applyBorder="1" applyAlignment="1">
      <alignment horizontal="left" vertical="center"/>
    </xf>
    <xf numFmtId="0" fontId="19" fillId="0" borderId="0" xfId="1" applyFont="1" applyFill="1" applyBorder="1" applyAlignment="1" applyProtection="1">
      <alignment vertical="center"/>
    </xf>
    <xf numFmtId="0" fontId="15" fillId="4" borderId="13" xfId="0" applyFont="1" applyFill="1" applyBorder="1" applyAlignment="1">
      <alignment horizontal="left" vertical="center"/>
    </xf>
    <xf numFmtId="0" fontId="15" fillId="3" borderId="0" xfId="0" applyFont="1" applyFill="1" applyAlignment="1">
      <alignment vertical="center" wrapText="1"/>
    </xf>
    <xf numFmtId="0" fontId="22" fillId="2" borderId="1" xfId="0" applyFont="1" applyFill="1" applyBorder="1" applyAlignment="1">
      <alignment horizontal="left" vertical="center"/>
    </xf>
    <xf numFmtId="0" fontId="15" fillId="2" borderId="0" xfId="0" applyFont="1" applyFill="1" applyAlignment="1">
      <alignment horizontal="left" vertical="center"/>
    </xf>
    <xf numFmtId="0" fontId="15" fillId="5" borderId="9" xfId="0" applyFont="1" applyFill="1" applyBorder="1" applyAlignment="1">
      <alignment horizontal="left" vertical="center" indent="1"/>
    </xf>
    <xf numFmtId="0" fontId="15" fillId="5" borderId="31" xfId="0" applyFont="1" applyFill="1" applyBorder="1" applyAlignment="1">
      <alignment horizontal="left" vertical="center"/>
    </xf>
    <xf numFmtId="0" fontId="15" fillId="3" borderId="34" xfId="0" applyFont="1" applyFill="1" applyBorder="1" applyAlignment="1" applyProtection="1">
      <alignment horizontal="left" vertical="center" indent="1"/>
      <protection locked="0"/>
    </xf>
    <xf numFmtId="0" fontId="19" fillId="3" borderId="0" xfId="1" applyFont="1" applyFill="1" applyBorder="1" applyAlignment="1" applyProtection="1">
      <alignment vertical="center"/>
    </xf>
    <xf numFmtId="0" fontId="21" fillId="2" borderId="10" xfId="0" applyFont="1" applyFill="1" applyBorder="1" applyAlignment="1">
      <alignment horizontal="left" vertical="center"/>
    </xf>
    <xf numFmtId="0" fontId="21" fillId="2" borderId="11" xfId="0" applyFont="1" applyFill="1" applyBorder="1" applyAlignment="1">
      <alignment horizontal="left" vertical="center"/>
    </xf>
    <xf numFmtId="0" fontId="15" fillId="2" borderId="37" xfId="0" applyFont="1" applyFill="1" applyBorder="1" applyAlignment="1">
      <alignment horizontal="left" vertical="center"/>
    </xf>
    <xf numFmtId="0" fontId="21" fillId="2" borderId="31" xfId="0" applyFont="1" applyFill="1" applyBorder="1" applyAlignment="1">
      <alignment horizontal="left" vertical="center"/>
    </xf>
    <xf numFmtId="0" fontId="15" fillId="2" borderId="50" xfId="0" applyFont="1" applyFill="1" applyBorder="1" applyAlignment="1">
      <alignment horizontal="left" vertical="center"/>
    </xf>
    <xf numFmtId="0" fontId="21" fillId="2" borderId="45" xfId="0" applyFont="1" applyFill="1" applyBorder="1" applyAlignment="1">
      <alignment horizontal="left" vertical="center"/>
    </xf>
    <xf numFmtId="0" fontId="21" fillId="2" borderId="19" xfId="0" applyFont="1" applyFill="1" applyBorder="1" applyAlignment="1">
      <alignment horizontal="left" vertical="center"/>
    </xf>
    <xf numFmtId="0" fontId="15" fillId="2" borderId="38" xfId="0" applyFont="1" applyFill="1" applyBorder="1" applyAlignment="1">
      <alignment horizontal="right" vertical="center"/>
    </xf>
    <xf numFmtId="0" fontId="15" fillId="2" borderId="12" xfId="1" applyFont="1" applyFill="1" applyBorder="1" applyAlignment="1" applyProtection="1">
      <alignment horizontal="left" vertical="center"/>
    </xf>
    <xf numFmtId="0" fontId="21" fillId="3" borderId="0" xfId="0" applyFont="1" applyFill="1" applyAlignment="1">
      <alignment horizontal="left" vertical="center"/>
    </xf>
    <xf numFmtId="0" fontId="15" fillId="2" borderId="35" xfId="0" applyFont="1" applyFill="1" applyBorder="1" applyAlignment="1">
      <alignment horizontal="right" vertical="center"/>
    </xf>
    <xf numFmtId="14" fontId="15" fillId="2" borderId="4" xfId="0" applyNumberFormat="1" applyFont="1" applyFill="1" applyBorder="1" applyAlignment="1">
      <alignment horizontal="left" vertical="center"/>
    </xf>
    <xf numFmtId="0" fontId="15" fillId="5" borderId="24" xfId="3" applyFont="1" applyFill="1" applyBorder="1" applyAlignment="1">
      <alignment horizontal="left" vertical="center" indent="1"/>
    </xf>
    <xf numFmtId="0" fontId="15" fillId="2" borderId="4" xfId="0" applyFont="1" applyFill="1" applyBorder="1">
      <alignment vertical="center"/>
    </xf>
    <xf numFmtId="0" fontId="15" fillId="5" borderId="77" xfId="3" applyFont="1" applyFill="1" applyBorder="1" applyAlignment="1">
      <alignment horizontal="left" vertical="center" indent="1"/>
    </xf>
    <xf numFmtId="0" fontId="15" fillId="5" borderId="76" xfId="3" applyFont="1" applyFill="1" applyBorder="1" applyAlignment="1">
      <alignment horizontal="left" vertical="center" indent="1"/>
    </xf>
    <xf numFmtId="0" fontId="15" fillId="2" borderId="4" xfId="0" applyFont="1" applyFill="1" applyBorder="1" applyAlignment="1">
      <alignment horizontal="left" vertical="center"/>
    </xf>
    <xf numFmtId="0" fontId="15" fillId="5" borderId="5" xfId="3" applyFont="1" applyFill="1" applyBorder="1" applyAlignment="1">
      <alignment horizontal="left" vertical="center" indent="1"/>
    </xf>
    <xf numFmtId="0" fontId="15" fillId="5" borderId="5" xfId="0" applyFont="1" applyFill="1" applyBorder="1" applyAlignment="1">
      <alignment horizontal="left" vertical="center" indent="1"/>
    </xf>
    <xf numFmtId="0" fontId="15" fillId="2" borderId="45" xfId="0" applyFont="1" applyFill="1" applyBorder="1" applyAlignment="1">
      <alignment horizontal="right" vertical="center"/>
    </xf>
    <xf numFmtId="0" fontId="15" fillId="2" borderId="39" xfId="0" applyFont="1" applyFill="1" applyBorder="1" applyAlignment="1">
      <alignment horizontal="left" vertical="center"/>
    </xf>
    <xf numFmtId="0" fontId="21" fillId="3" borderId="0" xfId="0" applyFont="1" applyFill="1" applyAlignment="1">
      <alignment horizontal="center" vertical="center"/>
    </xf>
    <xf numFmtId="0" fontId="21" fillId="2" borderId="0" xfId="0" applyFont="1" applyFill="1" applyAlignment="1">
      <alignment horizontal="center" vertical="center"/>
    </xf>
    <xf numFmtId="0" fontId="15" fillId="5" borderId="29" xfId="3" applyFont="1" applyFill="1" applyBorder="1" applyAlignment="1">
      <alignment horizontal="left" vertical="center" indent="1"/>
    </xf>
    <xf numFmtId="42" fontId="15" fillId="3" borderId="0" xfId="0" applyNumberFormat="1" applyFont="1" applyFill="1" applyAlignment="1">
      <alignment horizontal="center" vertical="center"/>
    </xf>
    <xf numFmtId="42" fontId="15" fillId="2" borderId="0" xfId="0" applyNumberFormat="1" applyFont="1" applyFill="1" applyAlignment="1">
      <alignment horizontal="center" vertical="center"/>
    </xf>
    <xf numFmtId="0" fontId="15" fillId="3" borderId="0" xfId="1" applyFont="1" applyFill="1" applyBorder="1" applyAlignment="1" applyProtection="1">
      <alignment vertical="center"/>
    </xf>
    <xf numFmtId="0" fontId="21" fillId="2" borderId="34" xfId="0" applyFont="1" applyFill="1" applyBorder="1" applyAlignment="1">
      <alignment horizontal="center" vertical="center"/>
    </xf>
    <xf numFmtId="0" fontId="15" fillId="2" borderId="50" xfId="0" applyFont="1" applyFill="1" applyBorder="1">
      <alignment vertical="center"/>
    </xf>
    <xf numFmtId="42" fontId="15" fillId="2" borderId="14" xfId="0" applyNumberFormat="1" applyFont="1" applyFill="1" applyBorder="1" applyAlignment="1">
      <alignment horizontal="left" vertical="center"/>
    </xf>
    <xf numFmtId="0" fontId="23" fillId="5" borderId="37" xfId="3" applyFont="1" applyFill="1" applyBorder="1" applyAlignment="1">
      <alignment horizontal="left" vertical="center"/>
    </xf>
    <xf numFmtId="0" fontId="23" fillId="5" borderId="41" xfId="3" applyFont="1" applyFill="1" applyBorder="1" applyAlignment="1">
      <alignment horizontal="left" vertical="center"/>
    </xf>
    <xf numFmtId="0" fontId="23" fillId="5" borderId="41" xfId="0" applyFont="1" applyFill="1" applyBorder="1" applyAlignment="1">
      <alignment horizontal="center" vertical="center"/>
    </xf>
    <xf numFmtId="0" fontId="23" fillId="5" borderId="42" xfId="0" applyFont="1" applyFill="1" applyBorder="1" applyAlignment="1">
      <alignment horizontal="center" vertical="center"/>
    </xf>
    <xf numFmtId="42" fontId="15" fillId="2" borderId="15" xfId="0" applyNumberFormat="1" applyFont="1" applyFill="1" applyBorder="1" applyAlignment="1">
      <alignment horizontal="left" vertical="center"/>
    </xf>
    <xf numFmtId="0" fontId="23" fillId="5" borderId="38" xfId="3" applyFont="1" applyFill="1" applyBorder="1" applyAlignment="1">
      <alignment horizontal="left" vertical="center" indent="1"/>
    </xf>
    <xf numFmtId="42" fontId="23" fillId="5" borderId="3" xfId="0" applyNumberFormat="1" applyFont="1" applyFill="1" applyBorder="1" applyAlignment="1">
      <alignment horizontal="left" vertical="center" indent="1"/>
    </xf>
    <xf numFmtId="0" fontId="23" fillId="5" borderId="3" xfId="0" applyFont="1" applyFill="1" applyBorder="1">
      <alignment vertical="center"/>
    </xf>
    <xf numFmtId="42" fontId="23" fillId="5" borderId="25" xfId="0" applyNumberFormat="1" applyFont="1" applyFill="1" applyBorder="1" applyAlignment="1">
      <alignment horizontal="left" vertical="center" indent="1"/>
    </xf>
    <xf numFmtId="42" fontId="15" fillId="3" borderId="0" xfId="0" applyNumberFormat="1" applyFont="1" applyFill="1">
      <alignment vertical="center"/>
    </xf>
    <xf numFmtId="0" fontId="23" fillId="5" borderId="60" xfId="0" applyFont="1" applyFill="1" applyBorder="1" applyAlignment="1">
      <alignment horizontal="left" vertical="center" indent="1"/>
    </xf>
    <xf numFmtId="42" fontId="23" fillId="5" borderId="61" xfId="0" applyNumberFormat="1" applyFont="1" applyFill="1" applyBorder="1" applyAlignment="1">
      <alignment horizontal="left" vertical="center" indent="1"/>
    </xf>
    <xf numFmtId="0" fontId="23" fillId="5" borderId="61" xfId="0" applyFont="1" applyFill="1" applyBorder="1">
      <alignment vertical="center"/>
    </xf>
    <xf numFmtId="42" fontId="23" fillId="5" borderId="62" xfId="0" applyNumberFormat="1" applyFont="1" applyFill="1" applyBorder="1" applyAlignment="1">
      <alignment horizontal="left" vertical="center" indent="1"/>
    </xf>
    <xf numFmtId="42" fontId="21" fillId="3" borderId="0" xfId="0" applyNumberFormat="1" applyFont="1" applyFill="1">
      <alignment vertical="center"/>
    </xf>
    <xf numFmtId="42" fontId="21" fillId="2" borderId="0" xfId="0" applyNumberFormat="1" applyFont="1" applyFill="1">
      <alignment vertical="center"/>
    </xf>
    <xf numFmtId="0" fontId="23" fillId="5" borderId="38" xfId="0" applyFont="1" applyFill="1" applyBorder="1" applyAlignment="1">
      <alignment horizontal="left" vertical="center" indent="1"/>
    </xf>
    <xf numFmtId="0" fontId="15" fillId="5" borderId="9" xfId="0" applyFont="1" applyFill="1" applyBorder="1" applyAlignment="1">
      <alignment horizontal="left" vertical="center"/>
    </xf>
    <xf numFmtId="0" fontId="15" fillId="5" borderId="44" xfId="0" applyFont="1" applyFill="1" applyBorder="1" applyAlignment="1">
      <alignment horizontal="left" vertical="center"/>
    </xf>
    <xf numFmtId="0" fontId="15" fillId="5" borderId="41" xfId="0" applyFont="1" applyFill="1" applyBorder="1" applyAlignment="1">
      <alignment horizontal="right" vertical="center"/>
    </xf>
    <xf numFmtId="42" fontId="15" fillId="5" borderId="42" xfId="0" applyNumberFormat="1" applyFont="1" applyFill="1" applyBorder="1" applyAlignment="1">
      <alignment horizontal="left" vertical="center" indent="1"/>
    </xf>
    <xf numFmtId="0" fontId="15" fillId="3" borderId="0" xfId="0" applyFont="1" applyFill="1" applyAlignment="1">
      <alignment horizontal="right" vertical="center"/>
    </xf>
    <xf numFmtId="0" fontId="15" fillId="3" borderId="0" xfId="3" applyFont="1" applyFill="1">
      <alignment vertical="center"/>
    </xf>
    <xf numFmtId="0" fontId="24" fillId="2" borderId="1" xfId="0" applyFont="1" applyFill="1" applyBorder="1" applyAlignment="1">
      <alignment horizontal="center" vertical="center"/>
    </xf>
    <xf numFmtId="178" fontId="24" fillId="2" borderId="1" xfId="0" applyNumberFormat="1" applyFont="1" applyFill="1" applyBorder="1" applyAlignment="1">
      <alignment horizontal="center" vertical="center"/>
    </xf>
    <xf numFmtId="14" fontId="24" fillId="2" borderId="1" xfId="0" applyNumberFormat="1" applyFont="1" applyFill="1" applyBorder="1" applyAlignment="1">
      <alignment horizontal="center" vertical="center"/>
    </xf>
    <xf numFmtId="0" fontId="25" fillId="3" borderId="0" xfId="0" applyFont="1" applyFill="1">
      <alignment vertical="center"/>
    </xf>
    <xf numFmtId="0" fontId="26" fillId="3" borderId="0" xfId="1" applyFont="1" applyFill="1" applyAlignment="1" applyProtection="1">
      <alignment horizontal="left" vertical="center"/>
    </xf>
    <xf numFmtId="0" fontId="18" fillId="3" borderId="0" xfId="0" applyFont="1" applyFill="1">
      <alignment vertical="center"/>
    </xf>
    <xf numFmtId="0" fontId="25" fillId="0" borderId="0" xfId="0" applyFont="1">
      <alignment vertical="center"/>
    </xf>
    <xf numFmtId="0" fontId="15" fillId="15" borderId="1" xfId="0" applyFont="1" applyFill="1" applyBorder="1">
      <alignment vertical="center"/>
    </xf>
    <xf numFmtId="0" fontId="15" fillId="15" borderId="1" xfId="0" applyFont="1" applyFill="1" applyBorder="1" applyAlignment="1">
      <alignment vertical="center" shrinkToFit="1"/>
    </xf>
    <xf numFmtId="176" fontId="15" fillId="15" borderId="1" xfId="0" applyNumberFormat="1" applyFont="1" applyFill="1" applyBorder="1">
      <alignment vertical="center"/>
    </xf>
    <xf numFmtId="0" fontId="15" fillId="15" borderId="1" xfId="0" applyFont="1" applyFill="1" applyBorder="1" applyAlignment="1">
      <alignment horizontal="left" vertical="center"/>
    </xf>
    <xf numFmtId="0" fontId="22" fillId="15" borderId="1" xfId="0" applyFont="1" applyFill="1" applyBorder="1" applyAlignment="1">
      <alignment horizontal="left" vertical="center"/>
    </xf>
    <xf numFmtId="0" fontId="15" fillId="15" borderId="25" xfId="0" applyFont="1" applyFill="1" applyBorder="1" applyAlignment="1">
      <alignment horizontal="left" vertical="center"/>
    </xf>
    <xf numFmtId="0" fontId="15" fillId="15" borderId="19" xfId="0" applyFont="1" applyFill="1" applyBorder="1" applyAlignment="1">
      <alignment horizontal="left" vertical="center"/>
    </xf>
    <xf numFmtId="0" fontId="15" fillId="15" borderId="38" xfId="0" applyFont="1" applyFill="1" applyBorder="1" applyAlignment="1">
      <alignment horizontal="left" vertical="center"/>
    </xf>
    <xf numFmtId="0" fontId="15" fillId="15" borderId="35" xfId="0" applyFont="1" applyFill="1" applyBorder="1" applyAlignment="1">
      <alignment horizontal="left" vertical="center"/>
    </xf>
    <xf numFmtId="0" fontId="15" fillId="15" borderId="45" xfId="0" applyFont="1" applyFill="1" applyBorder="1" applyAlignment="1">
      <alignment horizontal="left" vertical="center"/>
    </xf>
    <xf numFmtId="0" fontId="15" fillId="15" borderId="47" xfId="0" applyFont="1" applyFill="1" applyBorder="1" applyAlignment="1">
      <alignment horizontal="left" vertical="center"/>
    </xf>
    <xf numFmtId="0" fontId="15" fillId="4" borderId="26" xfId="0" applyFont="1" applyFill="1" applyBorder="1">
      <alignment vertical="center"/>
    </xf>
    <xf numFmtId="0" fontId="15" fillId="4" borderId="28" xfId="0" applyFont="1" applyFill="1" applyBorder="1">
      <alignment vertical="center"/>
    </xf>
    <xf numFmtId="0" fontId="15" fillId="4" borderId="30" xfId="0" applyFont="1" applyFill="1" applyBorder="1">
      <alignment vertical="center"/>
    </xf>
    <xf numFmtId="0" fontId="15" fillId="4" borderId="50" xfId="0" applyFont="1" applyFill="1" applyBorder="1">
      <alignment vertical="center"/>
    </xf>
    <xf numFmtId="0" fontId="20" fillId="5" borderId="9" xfId="3" applyFont="1" applyFill="1" applyBorder="1" applyAlignment="1">
      <alignment horizontal="left" vertical="center" indent="1"/>
    </xf>
    <xf numFmtId="0" fontId="20" fillId="5" borderId="31" xfId="0" applyFont="1" applyFill="1" applyBorder="1">
      <alignment vertical="center"/>
    </xf>
    <xf numFmtId="0" fontId="14" fillId="10" borderId="1" xfId="4" applyFont="1" applyFill="1" applyBorder="1">
      <alignment vertical="center"/>
    </xf>
    <xf numFmtId="0" fontId="15" fillId="5" borderId="71" xfId="0" applyFont="1" applyFill="1" applyBorder="1" applyAlignment="1">
      <alignment horizontal="center" vertical="center"/>
    </xf>
    <xf numFmtId="0" fontId="15" fillId="5" borderId="90" xfId="0" applyFont="1" applyFill="1" applyBorder="1" applyAlignment="1">
      <alignment horizontal="center" vertical="center"/>
    </xf>
    <xf numFmtId="176" fontId="15" fillId="4" borderId="1" xfId="0" applyNumberFormat="1" applyFont="1" applyFill="1" applyBorder="1">
      <alignment vertical="center"/>
    </xf>
    <xf numFmtId="0" fontId="15" fillId="5" borderId="50" xfId="0" applyFont="1" applyFill="1" applyBorder="1" applyAlignment="1">
      <alignment horizontal="center" vertical="center"/>
    </xf>
    <xf numFmtId="176" fontId="15" fillId="3" borderId="34" xfId="0" applyNumberFormat="1" applyFont="1" applyFill="1" applyBorder="1" applyAlignment="1" applyProtection="1">
      <alignment horizontal="left" vertical="center" indent="1"/>
      <protection locked="0"/>
    </xf>
    <xf numFmtId="42" fontId="15" fillId="2" borderId="36" xfId="0" applyNumberFormat="1" applyFont="1" applyFill="1" applyBorder="1" applyAlignment="1">
      <alignment horizontal="left" vertical="center"/>
    </xf>
    <xf numFmtId="0" fontId="15" fillId="4" borderId="11" xfId="0" applyFont="1" applyFill="1" applyBorder="1">
      <alignment vertical="center"/>
    </xf>
    <xf numFmtId="0" fontId="31" fillId="3" borderId="0" xfId="0" applyFont="1" applyFill="1">
      <alignment vertical="center"/>
    </xf>
    <xf numFmtId="0" fontId="31" fillId="0" borderId="1" xfId="0" applyFont="1" applyBorder="1">
      <alignment vertical="center"/>
    </xf>
    <xf numFmtId="0" fontId="32" fillId="3" borderId="1" xfId="0" applyFont="1" applyFill="1" applyBorder="1">
      <alignment vertical="center"/>
    </xf>
    <xf numFmtId="0" fontId="15" fillId="11" borderId="0" xfId="0" applyFont="1" applyFill="1">
      <alignment vertical="center"/>
    </xf>
    <xf numFmtId="0" fontId="15" fillId="12" borderId="5" xfId="0" applyFont="1" applyFill="1" applyBorder="1">
      <alignment vertical="center"/>
    </xf>
    <xf numFmtId="0" fontId="15" fillId="12" borderId="4" xfId="0" applyFont="1" applyFill="1" applyBorder="1" applyAlignment="1">
      <alignment vertical="center" wrapText="1"/>
    </xf>
    <xf numFmtId="0" fontId="33" fillId="3" borderId="0" xfId="0" applyFont="1" applyFill="1">
      <alignment vertical="center"/>
    </xf>
    <xf numFmtId="0" fontId="17" fillId="3" borderId="0" xfId="0" applyFont="1" applyFill="1">
      <alignment vertical="center"/>
    </xf>
    <xf numFmtId="176" fontId="17" fillId="3" borderId="0" xfId="0" applyNumberFormat="1" applyFont="1" applyFill="1" applyAlignment="1">
      <alignment horizontal="left" vertical="center"/>
    </xf>
    <xf numFmtId="49" fontId="17" fillId="3" borderId="0" xfId="0" applyNumberFormat="1" applyFont="1" applyFill="1">
      <alignment vertical="center"/>
    </xf>
    <xf numFmtId="0" fontId="17" fillId="2" borderId="0" xfId="0" applyFont="1" applyFill="1">
      <alignment vertical="center"/>
    </xf>
    <xf numFmtId="176" fontId="17" fillId="2" borderId="0" xfId="0" applyNumberFormat="1" applyFont="1" applyFill="1">
      <alignment vertical="center"/>
    </xf>
    <xf numFmtId="176" fontId="17" fillId="2" borderId="0" xfId="0" applyNumberFormat="1" applyFont="1" applyFill="1" applyAlignment="1">
      <alignment horizontal="center" vertical="center"/>
    </xf>
    <xf numFmtId="0" fontId="17" fillId="2" borderId="0" xfId="0" applyFont="1" applyFill="1" applyAlignment="1">
      <alignment horizontal="right" vertical="center"/>
    </xf>
    <xf numFmtId="0" fontId="17" fillId="2" borderId="0" xfId="0" applyFont="1" applyFill="1" applyAlignment="1">
      <alignment vertical="center" shrinkToFit="1"/>
    </xf>
    <xf numFmtId="0" fontId="21" fillId="2" borderId="69" xfId="0" applyFont="1" applyFill="1" applyBorder="1" applyAlignment="1">
      <alignment horizontal="left" vertical="center"/>
    </xf>
    <xf numFmtId="0" fontId="15" fillId="2" borderId="69" xfId="0" applyFont="1" applyFill="1" applyBorder="1" applyAlignment="1">
      <alignment horizontal="left" vertical="center"/>
    </xf>
    <xf numFmtId="0" fontId="17" fillId="0" borderId="0" xfId="0" applyFont="1">
      <alignment vertical="center"/>
    </xf>
    <xf numFmtId="0" fontId="34" fillId="3" borderId="0" xfId="0" applyFont="1" applyFill="1">
      <alignment vertical="center"/>
    </xf>
    <xf numFmtId="0" fontId="21" fillId="3" borderId="0" xfId="0" applyFont="1" applyFill="1">
      <alignment vertical="center"/>
    </xf>
    <xf numFmtId="0" fontId="35" fillId="3" borderId="0" xfId="0" applyFont="1" applyFill="1">
      <alignment vertical="center"/>
    </xf>
    <xf numFmtId="176" fontId="15" fillId="0" borderId="0" xfId="0" applyNumberFormat="1" applyFont="1">
      <alignment vertical="center"/>
    </xf>
    <xf numFmtId="49" fontId="15" fillId="3" borderId="0" xfId="0" applyNumberFormat="1" applyFont="1" applyFill="1">
      <alignment vertical="center"/>
    </xf>
    <xf numFmtId="176" fontId="15" fillId="2" borderId="0" xfId="0" applyNumberFormat="1" applyFont="1" applyFill="1">
      <alignment vertical="center"/>
    </xf>
    <xf numFmtId="176" fontId="15" fillId="2" borderId="0" xfId="0" applyNumberFormat="1" applyFont="1" applyFill="1" applyAlignment="1">
      <alignment horizontal="center" vertical="center"/>
    </xf>
    <xf numFmtId="0" fontId="15" fillId="4" borderId="34" xfId="0" applyFont="1" applyFill="1" applyBorder="1">
      <alignment vertical="center"/>
    </xf>
    <xf numFmtId="0" fontId="15" fillId="2" borderId="0" xfId="0" applyFont="1" applyFill="1" applyAlignment="1">
      <alignment horizontal="right" vertical="center"/>
    </xf>
    <xf numFmtId="0" fontId="15" fillId="2" borderId="0" xfId="0" applyFont="1" applyFill="1" applyAlignment="1">
      <alignment vertical="center" shrinkToFit="1"/>
    </xf>
    <xf numFmtId="0" fontId="21" fillId="8" borderId="37" xfId="0" applyFont="1" applyFill="1" applyBorder="1" applyAlignment="1">
      <alignment horizontal="left" vertical="center"/>
    </xf>
    <xf numFmtId="0" fontId="21" fillId="8" borderId="42" xfId="0" applyFont="1" applyFill="1" applyBorder="1" applyAlignment="1">
      <alignment horizontal="left" vertical="center"/>
    </xf>
    <xf numFmtId="0" fontId="36" fillId="3" borderId="0" xfId="0" applyFont="1" applyFill="1">
      <alignment vertical="center"/>
    </xf>
    <xf numFmtId="176" fontId="15" fillId="3" borderId="0" xfId="0" applyNumberFormat="1" applyFont="1" applyFill="1">
      <alignment vertical="center"/>
    </xf>
    <xf numFmtId="0" fontId="35" fillId="0" borderId="0" xfId="0" applyFont="1">
      <alignment vertical="center"/>
    </xf>
    <xf numFmtId="0" fontId="21" fillId="4" borderId="38" xfId="0" applyFont="1" applyFill="1" applyBorder="1" applyAlignment="1">
      <alignment horizontal="left" vertical="center"/>
    </xf>
    <xf numFmtId="14" fontId="15" fillId="15" borderId="25" xfId="0" applyNumberFormat="1" applyFont="1" applyFill="1" applyBorder="1" applyAlignment="1">
      <alignment horizontal="left" vertical="center"/>
    </xf>
    <xf numFmtId="14" fontId="15" fillId="2" borderId="0" xfId="0" applyNumberFormat="1" applyFont="1" applyFill="1">
      <alignment vertical="center"/>
    </xf>
    <xf numFmtId="176" fontId="15" fillId="4" borderId="6" xfId="0" applyNumberFormat="1" applyFont="1" applyFill="1" applyBorder="1">
      <alignment vertical="center"/>
    </xf>
    <xf numFmtId="0" fontId="15" fillId="15" borderId="8" xfId="0" applyFont="1" applyFill="1" applyBorder="1">
      <alignment vertical="center"/>
    </xf>
    <xf numFmtId="0" fontId="21" fillId="5" borderId="10" xfId="0" applyFont="1" applyFill="1" applyBorder="1" applyAlignment="1">
      <alignment horizontal="centerContinuous" vertical="center"/>
    </xf>
    <xf numFmtId="0" fontId="21" fillId="5" borderId="73" xfId="0" applyFont="1" applyFill="1" applyBorder="1" applyAlignment="1">
      <alignment horizontal="centerContinuous" vertical="center"/>
    </xf>
    <xf numFmtId="0" fontId="21" fillId="4" borderId="35" xfId="0" applyFont="1" applyFill="1" applyBorder="1" applyAlignment="1">
      <alignment horizontal="left" vertical="center"/>
    </xf>
    <xf numFmtId="0" fontId="15" fillId="15" borderId="32" xfId="0" applyFont="1" applyFill="1" applyBorder="1" applyAlignment="1">
      <alignment horizontal="left" vertical="center"/>
    </xf>
    <xf numFmtId="176" fontId="15" fillId="4" borderId="35" xfId="0" applyNumberFormat="1" applyFont="1" applyFill="1" applyBorder="1">
      <alignment vertical="center"/>
    </xf>
    <xf numFmtId="0" fontId="15" fillId="15" borderId="32" xfId="0" applyFont="1" applyFill="1" applyBorder="1">
      <alignment vertical="center"/>
    </xf>
    <xf numFmtId="0" fontId="15" fillId="5" borderId="6" xfId="0" applyFont="1" applyFill="1" applyBorder="1" applyAlignment="1">
      <alignment horizontal="centerContinuous" vertical="center"/>
    </xf>
    <xf numFmtId="0" fontId="15" fillId="5" borderId="7" xfId="0" applyFont="1" applyFill="1" applyBorder="1" applyAlignment="1">
      <alignment horizontal="centerContinuous" vertical="center"/>
    </xf>
    <xf numFmtId="0" fontId="15" fillId="5" borderId="8" xfId="0" applyFont="1" applyFill="1" applyBorder="1" applyAlignment="1">
      <alignment horizontal="centerContinuous" vertical="center"/>
    </xf>
    <xf numFmtId="0" fontId="15" fillId="5" borderId="27" xfId="0" applyFont="1" applyFill="1" applyBorder="1" applyAlignment="1">
      <alignment horizontal="centerContinuous" vertical="center"/>
    </xf>
    <xf numFmtId="0" fontId="15" fillId="5" borderId="4" xfId="0" applyFont="1" applyFill="1" applyBorder="1" applyAlignment="1">
      <alignment horizontal="centerContinuous" vertical="center"/>
    </xf>
    <xf numFmtId="0" fontId="15" fillId="5" borderId="10" xfId="0" applyFont="1" applyFill="1" applyBorder="1" applyAlignment="1">
      <alignment horizontal="centerContinuous" vertical="center"/>
    </xf>
    <xf numFmtId="0" fontId="15" fillId="5" borderId="24" xfId="0" applyFont="1" applyFill="1" applyBorder="1" applyAlignment="1">
      <alignment horizontal="centerContinuous" vertical="center"/>
    </xf>
    <xf numFmtId="49" fontId="15" fillId="5" borderId="11" xfId="0" applyNumberFormat="1" applyFont="1" applyFill="1" applyBorder="1" applyAlignment="1">
      <alignment horizontal="centerContinuous" vertical="center"/>
    </xf>
    <xf numFmtId="0" fontId="15" fillId="4" borderId="45" xfId="0" applyFont="1" applyFill="1" applyBorder="1" applyAlignment="1">
      <alignment horizontal="left" vertical="center"/>
    </xf>
    <xf numFmtId="0" fontId="15" fillId="15" borderId="47" xfId="1" applyFont="1" applyFill="1" applyBorder="1" applyAlignment="1" applyProtection="1">
      <alignment horizontal="left" vertical="center"/>
    </xf>
    <xf numFmtId="0" fontId="15" fillId="5" borderId="20" xfId="0" applyFont="1" applyFill="1" applyBorder="1">
      <alignment vertical="center"/>
    </xf>
    <xf numFmtId="0" fontId="15" fillId="5" borderId="57" xfId="0" applyFont="1" applyFill="1" applyBorder="1">
      <alignment vertical="center"/>
    </xf>
    <xf numFmtId="176" fontId="15" fillId="5" borderId="23" xfId="0" applyNumberFormat="1" applyFont="1" applyFill="1" applyBorder="1" applyAlignment="1">
      <alignment horizontal="center" vertical="center"/>
    </xf>
    <xf numFmtId="0" fontId="15" fillId="5" borderId="23" xfId="0" applyFont="1" applyFill="1" applyBorder="1" applyAlignment="1">
      <alignment horizontal="center" vertical="center"/>
    </xf>
    <xf numFmtId="0" fontId="15" fillId="5" borderId="21" xfId="0" applyFont="1" applyFill="1" applyBorder="1" applyAlignment="1">
      <alignment horizontal="center" vertical="center"/>
    </xf>
    <xf numFmtId="0" fontId="15" fillId="5" borderId="22" xfId="0" applyFont="1" applyFill="1" applyBorder="1" applyAlignment="1">
      <alignment horizontal="center" vertical="center"/>
    </xf>
    <xf numFmtId="0" fontId="15" fillId="3" borderId="58" xfId="0" applyFont="1" applyFill="1" applyBorder="1">
      <alignment vertical="center"/>
    </xf>
    <xf numFmtId="0" fontId="21" fillId="4" borderId="37"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5" xfId="0" applyFont="1" applyFill="1" applyBorder="1" applyAlignment="1">
      <alignment horizontal="left" vertical="center"/>
    </xf>
    <xf numFmtId="0" fontId="15" fillId="7" borderId="54" xfId="0" applyFont="1" applyFill="1" applyBorder="1">
      <alignment vertical="center"/>
    </xf>
    <xf numFmtId="0" fontId="15" fillId="7" borderId="33" xfId="0" applyFont="1" applyFill="1" applyBorder="1" applyAlignment="1">
      <alignment horizontal="left" vertical="center"/>
    </xf>
    <xf numFmtId="0" fontId="15" fillId="7" borderId="33" xfId="0" applyFont="1" applyFill="1" applyBorder="1" applyAlignment="1">
      <alignment horizontal="center" vertical="center"/>
    </xf>
    <xf numFmtId="0" fontId="15" fillId="3" borderId="58" xfId="1" applyFont="1" applyFill="1" applyBorder="1" applyAlignment="1" applyProtection="1">
      <alignment horizontal="left" vertical="center"/>
    </xf>
    <xf numFmtId="0" fontId="21" fillId="4" borderId="67" xfId="0" applyFont="1" applyFill="1" applyBorder="1">
      <alignment vertical="center"/>
    </xf>
    <xf numFmtId="0" fontId="21" fillId="4" borderId="18" xfId="0" applyFont="1" applyFill="1" applyBorder="1">
      <alignment vertical="center"/>
    </xf>
    <xf numFmtId="0" fontId="15" fillId="5" borderId="14" xfId="0" applyFont="1" applyFill="1" applyBorder="1">
      <alignment vertical="center"/>
    </xf>
    <xf numFmtId="0" fontId="15" fillId="3" borderId="3" xfId="0" applyFont="1" applyFill="1" applyBorder="1" applyAlignment="1" applyProtection="1">
      <alignment horizontal="left" vertical="center"/>
      <protection locked="0"/>
    </xf>
    <xf numFmtId="0" fontId="15" fillId="3" borderId="3"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left" vertical="center"/>
      <protection locked="0"/>
    </xf>
    <xf numFmtId="176" fontId="15" fillId="15" borderId="1" xfId="1" applyNumberFormat="1" applyFont="1" applyFill="1" applyBorder="1" applyAlignment="1" applyProtection="1">
      <alignment horizontal="left" vertical="center"/>
    </xf>
    <xf numFmtId="0" fontId="15" fillId="15" borderId="1" xfId="1" applyNumberFormat="1" applyFont="1" applyFill="1" applyBorder="1" applyAlignment="1" applyProtection="1">
      <alignment horizontal="left" vertical="center" shrinkToFit="1"/>
    </xf>
    <xf numFmtId="0" fontId="15" fillId="15" borderId="1" xfId="1" applyNumberFormat="1" applyFont="1" applyFill="1" applyBorder="1" applyAlignment="1" applyProtection="1">
      <alignment horizontal="center" vertical="center" shrinkToFit="1"/>
    </xf>
    <xf numFmtId="0" fontId="15" fillId="4" borderId="3" xfId="0" applyFont="1" applyFill="1" applyBorder="1">
      <alignment vertical="center"/>
    </xf>
    <xf numFmtId="0" fontId="15" fillId="4" borderId="3" xfId="1" applyNumberFormat="1" applyFont="1" applyFill="1" applyBorder="1" applyAlignment="1" applyProtection="1">
      <alignment horizontal="right" vertical="center"/>
    </xf>
    <xf numFmtId="49" fontId="15" fillId="2" borderId="2" xfId="1" applyNumberFormat="1" applyFont="1" applyFill="1" applyBorder="1" applyAlignment="1" applyProtection="1">
      <alignment horizontal="left" vertical="center"/>
    </xf>
    <xf numFmtId="0" fontId="15" fillId="15" borderId="1" xfId="0" applyFont="1" applyFill="1" applyBorder="1" applyAlignment="1">
      <alignment horizontal="center" vertical="center"/>
    </xf>
    <xf numFmtId="176" fontId="21" fillId="2" borderId="0" xfId="0" applyNumberFormat="1" applyFont="1" applyFill="1">
      <alignment vertical="center"/>
    </xf>
    <xf numFmtId="0" fontId="15" fillId="5" borderId="15" xfId="0" applyFont="1" applyFill="1" applyBorder="1">
      <alignment vertical="center"/>
    </xf>
    <xf numFmtId="0" fontId="21" fillId="2" borderId="0" xfId="0" applyFont="1" applyFill="1">
      <alignment vertical="center"/>
    </xf>
    <xf numFmtId="0" fontId="15" fillId="4" borderId="40" xfId="0" applyFont="1" applyFill="1" applyBorder="1">
      <alignment vertical="center"/>
    </xf>
    <xf numFmtId="0" fontId="15" fillId="4" borderId="85" xfId="0" applyFont="1" applyFill="1" applyBorder="1">
      <alignment vertical="center"/>
    </xf>
    <xf numFmtId="0" fontId="15" fillId="4" borderId="36" xfId="0" applyFont="1" applyFill="1" applyBorder="1">
      <alignment vertical="center"/>
    </xf>
    <xf numFmtId="0" fontId="15" fillId="4" borderId="6" xfId="0" applyFont="1" applyFill="1" applyBorder="1" applyAlignment="1">
      <alignment horizontal="centerContinuous" vertical="center"/>
    </xf>
    <xf numFmtId="0" fontId="15" fillId="4" borderId="8" xfId="0" applyFont="1" applyFill="1" applyBorder="1" applyAlignment="1">
      <alignment horizontal="centerContinuous" vertical="center"/>
    </xf>
    <xf numFmtId="0" fontId="15" fillId="4" borderId="73" xfId="0" applyFont="1" applyFill="1" applyBorder="1" applyAlignment="1">
      <alignment horizontal="centerContinuous" vertical="center"/>
    </xf>
    <xf numFmtId="0" fontId="15" fillId="4" borderId="37" xfId="0" applyFont="1" applyFill="1" applyBorder="1">
      <alignment vertical="center"/>
    </xf>
    <xf numFmtId="0" fontId="15" fillId="4" borderId="42" xfId="0" applyFont="1" applyFill="1" applyBorder="1">
      <alignment vertical="center"/>
    </xf>
    <xf numFmtId="0" fontId="15" fillId="4" borderId="67" xfId="0" applyFont="1" applyFill="1" applyBorder="1">
      <alignment vertical="center"/>
    </xf>
    <xf numFmtId="0" fontId="15" fillId="4" borderId="71" xfId="0" applyFont="1" applyFill="1" applyBorder="1">
      <alignment vertical="center"/>
    </xf>
    <xf numFmtId="0" fontId="15" fillId="4" borderId="13" xfId="0" applyFont="1" applyFill="1" applyBorder="1">
      <alignment vertical="center"/>
    </xf>
    <xf numFmtId="0" fontId="15" fillId="4" borderId="45" xfId="0" applyFont="1" applyFill="1" applyBorder="1">
      <alignment vertical="center"/>
    </xf>
    <xf numFmtId="0" fontId="15" fillId="4" borderId="47" xfId="0" applyFont="1" applyFill="1" applyBorder="1">
      <alignment vertical="center"/>
    </xf>
    <xf numFmtId="0" fontId="15" fillId="4" borderId="39" xfId="0" applyFont="1" applyFill="1" applyBorder="1">
      <alignment vertical="center"/>
    </xf>
    <xf numFmtId="0" fontId="15" fillId="4" borderId="38" xfId="0" applyFont="1" applyFill="1" applyBorder="1">
      <alignment vertical="center"/>
    </xf>
    <xf numFmtId="0" fontId="15" fillId="4" borderId="25" xfId="0" applyFont="1" applyFill="1" applyBorder="1">
      <alignment vertical="center"/>
    </xf>
    <xf numFmtId="180" fontId="15" fillId="14" borderId="14" xfId="0" applyNumberFormat="1" applyFont="1" applyFill="1" applyBorder="1">
      <alignment vertical="center"/>
    </xf>
    <xf numFmtId="180" fontId="15" fillId="4" borderId="38" xfId="0" applyNumberFormat="1" applyFont="1" applyFill="1" applyBorder="1">
      <alignment vertical="center"/>
    </xf>
    <xf numFmtId="180" fontId="15" fillId="6" borderId="25" xfId="0" applyNumberFormat="1" applyFont="1" applyFill="1" applyBorder="1">
      <alignment vertical="center"/>
    </xf>
    <xf numFmtId="180" fontId="15" fillId="6" borderId="12" xfId="0" applyNumberFormat="1" applyFont="1" applyFill="1" applyBorder="1">
      <alignment vertical="center"/>
    </xf>
    <xf numFmtId="180" fontId="15" fillId="4" borderId="25" xfId="0" applyNumberFormat="1" applyFont="1" applyFill="1" applyBorder="1">
      <alignment vertical="center"/>
    </xf>
    <xf numFmtId="0" fontId="15" fillId="4" borderId="35" xfId="0" applyFont="1" applyFill="1" applyBorder="1">
      <alignment vertical="center"/>
    </xf>
    <xf numFmtId="0" fontId="15" fillId="4" borderId="32" xfId="0" applyFont="1" applyFill="1" applyBorder="1">
      <alignment vertical="center"/>
    </xf>
    <xf numFmtId="180" fontId="15" fillId="14" borderId="15" xfId="0" applyNumberFormat="1" applyFont="1" applyFill="1" applyBorder="1">
      <alignment vertical="center"/>
    </xf>
    <xf numFmtId="180" fontId="15" fillId="14" borderId="35" xfId="0" applyNumberFormat="1" applyFont="1" applyFill="1" applyBorder="1">
      <alignment vertical="center"/>
    </xf>
    <xf numFmtId="0" fontId="15" fillId="4" borderId="60" xfId="0" applyFont="1" applyFill="1" applyBorder="1">
      <alignment vertical="center"/>
    </xf>
    <xf numFmtId="0" fontId="15" fillId="4" borderId="62" xfId="0" applyFont="1" applyFill="1" applyBorder="1">
      <alignment vertical="center"/>
    </xf>
    <xf numFmtId="0" fontId="15" fillId="4" borderId="48" xfId="0" applyFont="1" applyFill="1" applyBorder="1">
      <alignment vertical="center"/>
    </xf>
    <xf numFmtId="0" fontId="15" fillId="4" borderId="87" xfId="0" applyFont="1" applyFill="1" applyBorder="1">
      <alignment vertical="center"/>
    </xf>
    <xf numFmtId="180" fontId="15" fillId="14" borderId="13" xfId="0" applyNumberFormat="1" applyFont="1" applyFill="1" applyBorder="1">
      <alignment vertical="center"/>
    </xf>
    <xf numFmtId="180" fontId="15" fillId="6" borderId="19" xfId="0" applyNumberFormat="1" applyFont="1" applyFill="1" applyBorder="1">
      <alignment vertical="center"/>
    </xf>
    <xf numFmtId="180" fontId="15" fillId="6" borderId="17" xfId="0" applyNumberFormat="1" applyFont="1" applyFill="1" applyBorder="1">
      <alignment vertical="center"/>
    </xf>
    <xf numFmtId="180" fontId="15" fillId="4" borderId="19" xfId="0" applyNumberFormat="1" applyFont="1" applyFill="1" applyBorder="1">
      <alignment vertical="center"/>
    </xf>
    <xf numFmtId="0" fontId="15" fillId="4" borderId="68" xfId="0" applyFont="1" applyFill="1" applyBorder="1">
      <alignment vertical="center"/>
    </xf>
    <xf numFmtId="0" fontId="15" fillId="4" borderId="19" xfId="0" applyFont="1" applyFill="1" applyBorder="1">
      <alignment vertical="center"/>
    </xf>
    <xf numFmtId="0" fontId="15" fillId="4" borderId="42" xfId="0" applyFont="1" applyFill="1" applyBorder="1" applyAlignment="1">
      <alignment horizontal="right" vertical="center"/>
    </xf>
    <xf numFmtId="0" fontId="15" fillId="2" borderId="69" xfId="0" applyFont="1" applyFill="1" applyBorder="1">
      <alignment vertical="center"/>
    </xf>
    <xf numFmtId="0" fontId="23" fillId="4" borderId="6" xfId="0" applyFont="1" applyFill="1" applyBorder="1" applyAlignment="1">
      <alignment horizontal="center" vertical="center"/>
    </xf>
    <xf numFmtId="0" fontId="23" fillId="4" borderId="8" xfId="0" quotePrefix="1" applyFont="1" applyFill="1" applyBorder="1" applyAlignment="1">
      <alignment horizontal="center" vertical="center"/>
    </xf>
    <xf numFmtId="0" fontId="15" fillId="4" borderId="73" xfId="0" applyFont="1" applyFill="1" applyBorder="1">
      <alignment vertical="center"/>
    </xf>
    <xf numFmtId="0" fontId="15" fillId="4" borderId="7" xfId="0" quotePrefix="1" applyFont="1" applyFill="1" applyBorder="1">
      <alignment vertical="center"/>
    </xf>
    <xf numFmtId="0" fontId="15" fillId="4" borderId="8" xfId="0" quotePrefix="1" applyFont="1" applyFill="1" applyBorder="1">
      <alignment vertical="center"/>
    </xf>
    <xf numFmtId="0" fontId="23" fillId="4" borderId="35" xfId="0" quotePrefix="1" applyFont="1" applyFill="1" applyBorder="1" applyAlignment="1">
      <alignment horizontal="center" vertical="center"/>
    </xf>
    <xf numFmtId="0" fontId="23" fillId="4" borderId="32" xfId="0" quotePrefix="1" applyFont="1" applyFill="1" applyBorder="1" applyAlignment="1">
      <alignment horizontal="center" vertical="center"/>
    </xf>
    <xf numFmtId="0" fontId="15" fillId="4" borderId="4"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72" xfId="0" applyFont="1" applyFill="1" applyBorder="1">
      <alignment vertical="center"/>
    </xf>
    <xf numFmtId="0" fontId="15" fillId="4" borderId="23" xfId="0" applyFont="1" applyFill="1" applyBorder="1">
      <alignment vertical="center"/>
    </xf>
    <xf numFmtId="0" fontId="15" fillId="4" borderId="92" xfId="0" applyFont="1" applyFill="1" applyBorder="1">
      <alignment vertical="center"/>
    </xf>
    <xf numFmtId="0" fontId="15" fillId="4" borderId="91" xfId="0" applyFont="1" applyFill="1" applyBorder="1">
      <alignment vertical="center"/>
    </xf>
    <xf numFmtId="0" fontId="15" fillId="4" borderId="18" xfId="0" applyFont="1" applyFill="1" applyBorder="1">
      <alignment vertical="center"/>
    </xf>
    <xf numFmtId="0" fontId="15" fillId="4" borderId="93" xfId="0" applyFont="1" applyFill="1" applyBorder="1">
      <alignment vertical="center"/>
    </xf>
    <xf numFmtId="0" fontId="15" fillId="2" borderId="58" xfId="0" applyFont="1" applyFill="1" applyBorder="1">
      <alignment vertical="center"/>
    </xf>
    <xf numFmtId="0" fontId="15" fillId="4" borderId="94" xfId="0" applyFont="1" applyFill="1" applyBorder="1">
      <alignment vertical="center"/>
    </xf>
    <xf numFmtId="0" fontId="15" fillId="2" borderId="70" xfId="0" applyFont="1" applyFill="1" applyBorder="1">
      <alignment vertical="center"/>
    </xf>
    <xf numFmtId="0" fontId="15" fillId="4" borderId="46" xfId="0" applyFont="1" applyFill="1" applyBorder="1">
      <alignment vertical="center"/>
    </xf>
    <xf numFmtId="0" fontId="15" fillId="4" borderId="95" xfId="0" applyFont="1" applyFill="1" applyBorder="1">
      <alignment vertical="center"/>
    </xf>
    <xf numFmtId="0" fontId="15" fillId="4" borderId="41" xfId="0" applyFont="1" applyFill="1" applyBorder="1">
      <alignment vertical="center"/>
    </xf>
    <xf numFmtId="176" fontId="15" fillId="4" borderId="37" xfId="0" applyNumberFormat="1" applyFont="1" applyFill="1" applyBorder="1">
      <alignment vertical="center"/>
    </xf>
    <xf numFmtId="2" fontId="15" fillId="4" borderId="42" xfId="0" applyNumberFormat="1" applyFont="1" applyFill="1" applyBorder="1">
      <alignment vertical="center"/>
    </xf>
    <xf numFmtId="38" fontId="15" fillId="4" borderId="25" xfId="5" applyFont="1" applyFill="1" applyBorder="1">
      <alignment vertical="center"/>
    </xf>
    <xf numFmtId="0" fontId="23" fillId="4" borderId="60" xfId="0" quotePrefix="1" applyFont="1" applyFill="1" applyBorder="1" applyAlignment="1">
      <alignment horizontal="center" vertical="center"/>
    </xf>
    <xf numFmtId="0" fontId="23" fillId="4" borderId="62" xfId="0" quotePrefix="1" applyFont="1" applyFill="1" applyBorder="1" applyAlignment="1">
      <alignment horizontal="center" vertical="center"/>
    </xf>
    <xf numFmtId="0" fontId="15" fillId="4" borderId="60" xfId="0" applyFont="1" applyFill="1" applyBorder="1" applyAlignment="1">
      <alignment horizontal="center" vertical="center"/>
    </xf>
    <xf numFmtId="0" fontId="15" fillId="4" borderId="61" xfId="0" applyFont="1" applyFill="1" applyBorder="1" applyAlignment="1">
      <alignment horizontal="center" vertical="center"/>
    </xf>
    <xf numFmtId="0" fontId="15" fillId="4" borderId="62" xfId="0" applyFont="1" applyFill="1" applyBorder="1" applyAlignment="1">
      <alignment horizontal="center" vertical="center"/>
    </xf>
    <xf numFmtId="38" fontId="15" fillId="4" borderId="32" xfId="5" applyFont="1" applyFill="1" applyBorder="1">
      <alignment vertical="center"/>
    </xf>
    <xf numFmtId="0" fontId="23" fillId="4" borderId="67" xfId="0" quotePrefix="1" applyFont="1" applyFill="1" applyBorder="1" applyAlignment="1">
      <alignment horizontal="center" vertical="center"/>
    </xf>
    <xf numFmtId="0" fontId="23" fillId="4" borderId="19" xfId="0" quotePrefix="1" applyFont="1" applyFill="1" applyBorder="1" applyAlignment="1">
      <alignment horizontal="center" vertical="center"/>
    </xf>
    <xf numFmtId="0" fontId="15" fillId="4" borderId="67" xfId="0" applyFont="1" applyFill="1" applyBorder="1" applyAlignment="1">
      <alignment horizontal="center" vertical="center"/>
    </xf>
    <xf numFmtId="0" fontId="15" fillId="4" borderId="18" xfId="0" applyFont="1" applyFill="1" applyBorder="1" applyAlignment="1">
      <alignment horizontal="center" vertical="center"/>
    </xf>
    <xf numFmtId="0" fontId="21" fillId="2" borderId="69" xfId="0" applyFont="1" applyFill="1" applyBorder="1">
      <alignment vertical="center"/>
    </xf>
    <xf numFmtId="0" fontId="15" fillId="4" borderId="6" xfId="0" applyFont="1" applyFill="1" applyBorder="1">
      <alignment vertical="center"/>
    </xf>
    <xf numFmtId="0" fontId="15" fillId="4" borderId="8" xfId="0" applyFont="1" applyFill="1" applyBorder="1">
      <alignment vertical="center"/>
    </xf>
    <xf numFmtId="0" fontId="15" fillId="4" borderId="61" xfId="0" applyFont="1" applyFill="1" applyBorder="1">
      <alignment vertical="center"/>
    </xf>
    <xf numFmtId="38" fontId="15" fillId="4" borderId="62" xfId="5" applyFont="1" applyFill="1" applyBorder="1">
      <alignment vertical="center"/>
    </xf>
    <xf numFmtId="0" fontId="15" fillId="4" borderId="36" xfId="0" applyFont="1" applyFill="1" applyBorder="1" applyAlignment="1">
      <alignment horizontal="center" vertical="center"/>
    </xf>
    <xf numFmtId="38" fontId="15" fillId="4" borderId="47" xfId="5" applyFont="1" applyFill="1" applyBorder="1">
      <alignment vertical="center"/>
    </xf>
    <xf numFmtId="0" fontId="15" fillId="4" borderId="16" xfId="0" applyFont="1" applyFill="1" applyBorder="1" applyAlignment="1">
      <alignment horizontal="center" vertical="center"/>
    </xf>
    <xf numFmtId="0" fontId="15" fillId="4" borderId="79" xfId="0" applyFont="1" applyFill="1" applyBorder="1">
      <alignment vertical="center"/>
    </xf>
    <xf numFmtId="0" fontId="15" fillId="4" borderId="14" xfId="0" applyFont="1" applyFill="1" applyBorder="1">
      <alignment vertical="center"/>
    </xf>
    <xf numFmtId="0" fontId="15" fillId="4" borderId="96" xfId="0" applyFont="1" applyFill="1" applyBorder="1">
      <alignment vertical="center"/>
    </xf>
    <xf numFmtId="0" fontId="15" fillId="4" borderId="57" xfId="0" applyFont="1" applyFill="1" applyBorder="1">
      <alignment vertical="center"/>
    </xf>
    <xf numFmtId="0" fontId="15" fillId="4" borderId="17" xfId="0" applyFont="1" applyFill="1" applyBorder="1">
      <alignment vertical="center"/>
    </xf>
    <xf numFmtId="0" fontId="15" fillId="4" borderId="12" xfId="0" applyFont="1" applyFill="1" applyBorder="1">
      <alignment vertical="center"/>
    </xf>
    <xf numFmtId="0" fontId="15" fillId="4" borderId="97" xfId="0" applyFont="1" applyFill="1" applyBorder="1">
      <alignment vertical="center"/>
    </xf>
    <xf numFmtId="0" fontId="15" fillId="4" borderId="4" xfId="0" applyFont="1" applyFill="1" applyBorder="1">
      <alignment vertical="center"/>
    </xf>
    <xf numFmtId="0" fontId="15" fillId="2" borderId="98" xfId="0" applyFont="1" applyFill="1" applyBorder="1">
      <alignment vertical="center"/>
    </xf>
    <xf numFmtId="0" fontId="15" fillId="4" borderId="37" xfId="0" applyFont="1" applyFill="1" applyBorder="1" applyAlignment="1">
      <alignment horizontal="center" vertical="center"/>
    </xf>
    <xf numFmtId="0" fontId="15" fillId="4" borderId="84" xfId="0" applyFont="1" applyFill="1" applyBorder="1" applyAlignment="1">
      <alignment horizontal="center" vertical="center"/>
    </xf>
    <xf numFmtId="0" fontId="15" fillId="4" borderId="34" xfId="0" applyFont="1" applyFill="1" applyBorder="1" applyAlignment="1">
      <alignment horizontal="center" vertical="center"/>
    </xf>
    <xf numFmtId="176" fontId="21" fillId="2" borderId="70" xfId="0" applyNumberFormat="1" applyFont="1" applyFill="1" applyBorder="1">
      <alignment vertical="center"/>
    </xf>
    <xf numFmtId="176" fontId="15" fillId="2" borderId="99" xfId="0" applyNumberFormat="1" applyFont="1" applyFill="1" applyBorder="1">
      <alignment vertical="center"/>
    </xf>
    <xf numFmtId="0" fontId="15" fillId="2" borderId="71" xfId="0" applyFont="1" applyFill="1" applyBorder="1">
      <alignment vertical="center"/>
    </xf>
    <xf numFmtId="0" fontId="15" fillId="4" borderId="38"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45" xfId="0" applyFont="1" applyFill="1" applyBorder="1" applyAlignment="1">
      <alignment horizontal="center" vertical="center"/>
    </xf>
    <xf numFmtId="0" fontId="15" fillId="4" borderId="83" xfId="0" applyFont="1" applyFill="1" applyBorder="1" applyAlignment="1">
      <alignment horizontal="center" vertical="center"/>
    </xf>
    <xf numFmtId="0" fontId="15" fillId="5" borderId="86" xfId="0" applyFont="1" applyFill="1" applyBorder="1">
      <alignment vertical="center"/>
    </xf>
    <xf numFmtId="0" fontId="15" fillId="3" borderId="2" xfId="0" applyFont="1" applyFill="1" applyBorder="1" applyAlignment="1" applyProtection="1">
      <alignment horizontal="left" vertical="center"/>
      <protection locked="0"/>
    </xf>
    <xf numFmtId="0" fontId="15" fillId="3" borderId="46" xfId="0" applyFont="1" applyFill="1" applyBorder="1" applyAlignment="1" applyProtection="1">
      <alignment horizontal="center" vertical="center"/>
      <protection locked="0"/>
    </xf>
    <xf numFmtId="0" fontId="15" fillId="3" borderId="43" xfId="0" applyFont="1" applyFill="1" applyBorder="1" applyAlignment="1" applyProtection="1">
      <alignment horizontal="center" vertical="center"/>
      <protection locked="0"/>
    </xf>
    <xf numFmtId="0" fontId="15" fillId="3" borderId="43" xfId="0" applyFont="1" applyFill="1" applyBorder="1" applyAlignment="1" applyProtection="1">
      <alignment horizontal="left" vertical="center"/>
      <protection locked="0"/>
    </xf>
    <xf numFmtId="0" fontId="15" fillId="3" borderId="78" xfId="0" applyFont="1" applyFill="1" applyBorder="1">
      <alignment vertical="center"/>
    </xf>
    <xf numFmtId="176" fontId="15" fillId="3" borderId="78" xfId="0" applyNumberFormat="1" applyFont="1" applyFill="1" applyBorder="1">
      <alignment vertical="center"/>
    </xf>
    <xf numFmtId="49" fontId="15" fillId="3" borderId="78" xfId="0" applyNumberFormat="1" applyFont="1" applyFill="1" applyBorder="1">
      <alignment vertical="center"/>
    </xf>
    <xf numFmtId="0" fontId="15" fillId="2" borderId="0" xfId="0" quotePrefix="1" applyFont="1" applyFill="1">
      <alignment vertical="center"/>
    </xf>
    <xf numFmtId="49" fontId="15" fillId="0" borderId="0" xfId="0" applyNumberFormat="1" applyFont="1">
      <alignment vertical="center"/>
    </xf>
    <xf numFmtId="42" fontId="15" fillId="2" borderId="13" xfId="0" applyNumberFormat="1" applyFont="1" applyFill="1" applyBorder="1" applyAlignment="1">
      <alignment horizontal="left" vertical="center"/>
    </xf>
    <xf numFmtId="0" fontId="37" fillId="3" borderId="0" xfId="0" applyFont="1" applyFill="1">
      <alignment vertical="center"/>
    </xf>
    <xf numFmtId="0" fontId="38" fillId="3" borderId="0" xfId="0" applyFont="1" applyFill="1">
      <alignment vertical="center"/>
    </xf>
    <xf numFmtId="0" fontId="38" fillId="3" borderId="78" xfId="0" applyFont="1" applyFill="1" applyBorder="1">
      <alignment vertical="center"/>
    </xf>
    <xf numFmtId="0" fontId="38" fillId="0" borderId="0" xfId="0" applyFont="1">
      <alignment vertical="center"/>
    </xf>
    <xf numFmtId="176" fontId="17" fillId="2" borderId="0" xfId="0" applyNumberFormat="1" applyFont="1" applyFill="1" applyAlignment="1">
      <alignment horizontal="left" vertical="center"/>
    </xf>
    <xf numFmtId="176" fontId="15" fillId="2" borderId="0" xfId="0" applyNumberFormat="1" applyFont="1" applyFill="1" applyAlignment="1">
      <alignment horizontal="left" vertical="center"/>
    </xf>
    <xf numFmtId="176" fontId="15" fillId="15" borderId="43" xfId="0" applyNumberFormat="1" applyFont="1" applyFill="1" applyBorder="1">
      <alignment vertical="center"/>
    </xf>
    <xf numFmtId="176" fontId="15" fillId="4" borderId="7" xfId="0" applyNumberFormat="1" applyFont="1" applyFill="1" applyBorder="1" applyAlignment="1">
      <alignment horizontal="center" vertical="center"/>
    </xf>
    <xf numFmtId="0" fontId="15" fillId="4" borderId="7" xfId="0" applyFont="1" applyFill="1" applyBorder="1" applyAlignment="1">
      <alignment horizontal="center" vertical="center"/>
    </xf>
    <xf numFmtId="176" fontId="15" fillId="4" borderId="7" xfId="0" applyNumberFormat="1" applyFont="1" applyFill="1" applyBorder="1" applyAlignment="1">
      <alignment horizontal="left" vertical="center"/>
    </xf>
    <xf numFmtId="0" fontId="15" fillId="4" borderId="73" xfId="0" applyFont="1" applyFill="1" applyBorder="1" applyAlignment="1">
      <alignment horizontal="center" vertical="center"/>
    </xf>
    <xf numFmtId="176" fontId="15" fillId="2" borderId="100" xfId="0" applyNumberFormat="1" applyFont="1" applyFill="1" applyBorder="1" applyAlignment="1">
      <alignment horizontal="center" vertical="center"/>
    </xf>
    <xf numFmtId="0" fontId="15" fillId="2" borderId="78" xfId="0" applyFont="1" applyFill="1" applyBorder="1">
      <alignment vertical="center"/>
    </xf>
    <xf numFmtId="0" fontId="15" fillId="2" borderId="78" xfId="0" applyFont="1" applyFill="1" applyBorder="1" applyAlignment="1">
      <alignment horizontal="center" vertical="center" shrinkToFit="1"/>
    </xf>
    <xf numFmtId="0" fontId="15" fillId="12" borderId="8" xfId="0" applyFont="1" applyFill="1" applyBorder="1" applyAlignment="1">
      <alignment horizontal="center" vertical="center"/>
    </xf>
    <xf numFmtId="0" fontId="15" fillId="12" borderId="32" xfId="0" applyFont="1" applyFill="1" applyBorder="1">
      <alignment vertical="center"/>
    </xf>
    <xf numFmtId="0" fontId="15" fillId="15" borderId="46" xfId="0" applyFont="1" applyFill="1" applyBorder="1" applyAlignment="1">
      <alignment vertical="center" shrinkToFit="1"/>
    </xf>
    <xf numFmtId="176" fontId="15" fillId="15" borderId="46" xfId="1" applyNumberFormat="1" applyFont="1" applyFill="1" applyBorder="1" applyAlignment="1" applyProtection="1">
      <alignment horizontal="left" vertical="center"/>
    </xf>
    <xf numFmtId="0" fontId="15" fillId="15" borderId="46" xfId="1" applyNumberFormat="1" applyFont="1" applyFill="1" applyBorder="1" applyAlignment="1" applyProtection="1">
      <alignment horizontal="left" vertical="center" shrinkToFit="1"/>
    </xf>
    <xf numFmtId="0" fontId="15" fillId="15" borderId="46" xfId="1" applyNumberFormat="1" applyFont="1" applyFill="1" applyBorder="1" applyAlignment="1" applyProtection="1">
      <alignment horizontal="center" vertical="center" shrinkToFit="1"/>
    </xf>
    <xf numFmtId="0" fontId="15" fillId="4" borderId="18" xfId="1" applyNumberFormat="1" applyFont="1" applyFill="1" applyBorder="1" applyAlignment="1" applyProtection="1">
      <alignment horizontal="right" vertical="center"/>
    </xf>
    <xf numFmtId="49" fontId="15" fillId="2" borderId="18" xfId="1" applyNumberFormat="1" applyFont="1" applyFill="1" applyBorder="1" applyAlignment="1" applyProtection="1">
      <alignment horizontal="left" vertical="center"/>
    </xf>
    <xf numFmtId="0" fontId="15" fillId="15" borderId="46" xfId="0" applyFont="1" applyFill="1" applyBorder="1" applyAlignment="1">
      <alignment horizontal="center" vertical="center"/>
    </xf>
    <xf numFmtId="0" fontId="15" fillId="2" borderId="69" xfId="0" applyFont="1" applyFill="1" applyBorder="1" applyAlignment="1">
      <alignment vertical="center" shrinkToFit="1"/>
    </xf>
    <xf numFmtId="0" fontId="15" fillId="12" borderId="47" xfId="0" applyFont="1" applyFill="1" applyBorder="1">
      <alignment vertical="center"/>
    </xf>
    <xf numFmtId="0" fontId="15" fillId="15" borderId="3" xfId="0" applyFont="1" applyFill="1" applyBorder="1" applyAlignment="1">
      <alignment vertical="center" shrinkToFit="1"/>
    </xf>
    <xf numFmtId="0" fontId="15" fillId="15" borderId="3" xfId="0" applyFont="1" applyFill="1" applyBorder="1" applyAlignment="1">
      <alignment horizontal="left" vertical="center" shrinkToFit="1"/>
    </xf>
    <xf numFmtId="176" fontId="15" fillId="15" borderId="3" xfId="1" applyNumberFormat="1" applyFont="1" applyFill="1" applyBorder="1" applyAlignment="1" applyProtection="1">
      <alignment horizontal="left" vertical="center"/>
    </xf>
    <xf numFmtId="0" fontId="15" fillId="15" borderId="3" xfId="1" applyNumberFormat="1" applyFont="1" applyFill="1" applyBorder="1" applyAlignment="1" applyProtection="1">
      <alignment horizontal="left" vertical="center" shrinkToFit="1"/>
    </xf>
    <xf numFmtId="0" fontId="15" fillId="15" borderId="3" xfId="1" applyNumberFormat="1" applyFont="1" applyFill="1" applyBorder="1" applyAlignment="1" applyProtection="1">
      <alignment horizontal="center" vertical="center" shrinkToFit="1"/>
    </xf>
    <xf numFmtId="0" fontId="15" fillId="15" borderId="3" xfId="0" applyFont="1" applyFill="1" applyBorder="1" applyAlignment="1">
      <alignment horizontal="center" vertical="center"/>
    </xf>
    <xf numFmtId="0" fontId="15" fillId="12" borderId="25" xfId="0" applyFont="1" applyFill="1" applyBorder="1">
      <alignment vertical="center"/>
    </xf>
    <xf numFmtId="0" fontId="15" fillId="9" borderId="46" xfId="0" applyFont="1" applyFill="1" applyBorder="1">
      <alignment vertical="center"/>
    </xf>
    <xf numFmtId="0" fontId="15" fillId="9" borderId="46" xfId="0" applyFont="1" applyFill="1" applyBorder="1" applyAlignment="1">
      <alignment horizontal="left" vertical="center"/>
    </xf>
    <xf numFmtId="176" fontId="15" fillId="9" borderId="46" xfId="1" applyNumberFormat="1" applyFont="1" applyFill="1" applyBorder="1" applyAlignment="1" applyProtection="1">
      <alignment horizontal="left" vertical="center"/>
    </xf>
    <xf numFmtId="49" fontId="15" fillId="9" borderId="46" xfId="1" applyNumberFormat="1" applyFont="1" applyFill="1" applyBorder="1" applyAlignment="1" applyProtection="1">
      <alignment horizontal="left" vertical="center"/>
    </xf>
    <xf numFmtId="0" fontId="15" fillId="9" borderId="46" xfId="1" applyNumberFormat="1" applyFont="1" applyFill="1" applyBorder="1" applyAlignment="1" applyProtection="1">
      <alignment horizontal="left" vertical="center"/>
    </xf>
    <xf numFmtId="0" fontId="15" fillId="9" borderId="46" xfId="1" applyNumberFormat="1" applyFont="1" applyFill="1" applyBorder="1" applyAlignment="1" applyProtection="1">
      <alignment horizontal="center" vertical="center"/>
    </xf>
    <xf numFmtId="0" fontId="15" fillId="9" borderId="39" xfId="0" applyFont="1" applyFill="1" applyBorder="1">
      <alignment vertical="center"/>
    </xf>
    <xf numFmtId="49" fontId="15" fillId="9" borderId="18" xfId="1" applyNumberFormat="1" applyFont="1" applyFill="1" applyBorder="1" applyAlignment="1" applyProtection="1">
      <alignment horizontal="left" vertical="center"/>
    </xf>
    <xf numFmtId="0" fontId="15" fillId="9" borderId="46" xfId="0" applyFont="1" applyFill="1" applyBorder="1" applyAlignment="1">
      <alignment horizontal="center" vertical="center"/>
    </xf>
    <xf numFmtId="0" fontId="15" fillId="11" borderId="47" xfId="0" applyFont="1" applyFill="1" applyBorder="1">
      <alignment vertical="center"/>
    </xf>
    <xf numFmtId="0" fontId="31" fillId="0" borderId="1" xfId="0" applyFont="1" applyBorder="1" applyProtection="1">
      <alignment vertical="center"/>
      <protection locked="0"/>
    </xf>
    <xf numFmtId="176" fontId="15" fillId="3" borderId="75" xfId="0" applyNumberFormat="1" applyFont="1" applyFill="1" applyBorder="1" applyAlignment="1" applyProtection="1">
      <alignment horizontal="left" vertical="center" indent="1" shrinkToFit="1"/>
      <protection locked="0"/>
    </xf>
    <xf numFmtId="0" fontId="15" fillId="3" borderId="15" xfId="0" applyFont="1" applyFill="1" applyBorder="1" applyAlignment="1" applyProtection="1">
      <alignment horizontal="left" vertical="center" indent="1" shrinkToFit="1"/>
      <protection locked="0"/>
    </xf>
    <xf numFmtId="176" fontId="15" fillId="3" borderId="26" xfId="0" applyNumberFormat="1" applyFont="1" applyFill="1" applyBorder="1" applyAlignment="1" applyProtection="1">
      <alignment horizontal="left" vertical="center" indent="1" shrinkToFit="1"/>
      <protection locked="0"/>
    </xf>
    <xf numFmtId="0" fontId="15" fillId="3" borderId="15" xfId="3" applyFont="1" applyFill="1" applyBorder="1" applyAlignment="1" applyProtection="1">
      <alignment horizontal="left" vertical="center" indent="1" shrinkToFit="1"/>
      <protection locked="0"/>
    </xf>
    <xf numFmtId="49" fontId="15" fillId="3" borderId="15" xfId="0" applyNumberFormat="1" applyFont="1" applyFill="1" applyBorder="1" applyAlignment="1" applyProtection="1">
      <alignment horizontal="left" vertical="center" indent="1" shrinkToFit="1"/>
      <protection locked="0"/>
    </xf>
    <xf numFmtId="0" fontId="4" fillId="3" borderId="75" xfId="1" applyFill="1" applyBorder="1" applyAlignment="1" applyProtection="1">
      <alignment horizontal="left" vertical="center" indent="1" shrinkToFit="1"/>
      <protection locked="0"/>
    </xf>
    <xf numFmtId="176" fontId="15" fillId="5" borderId="16" xfId="0" applyNumberFormat="1" applyFont="1" applyFill="1" applyBorder="1" applyAlignment="1">
      <alignment horizontal="left" vertical="center" indent="1" shrinkToFit="1"/>
    </xf>
    <xf numFmtId="49" fontId="15" fillId="3" borderId="54" xfId="0" applyNumberFormat="1" applyFont="1" applyFill="1" applyBorder="1" applyAlignment="1" applyProtection="1">
      <alignment horizontal="left" vertical="center" indent="1" shrinkToFit="1"/>
      <protection locked="0"/>
    </xf>
    <xf numFmtId="176" fontId="15" fillId="3" borderId="36" xfId="0" applyNumberFormat="1" applyFont="1" applyFill="1" applyBorder="1" applyAlignment="1" applyProtection="1">
      <alignment horizontal="left" vertical="center" indent="1" shrinkToFit="1"/>
      <protection locked="0"/>
    </xf>
    <xf numFmtId="0" fontId="4" fillId="3" borderId="13" xfId="1" applyFill="1" applyBorder="1" applyAlignment="1" applyProtection="1">
      <alignment horizontal="left" vertical="center" indent="1" shrinkToFit="1"/>
      <protection locked="0"/>
    </xf>
    <xf numFmtId="0" fontId="38" fillId="5" borderId="51" xfId="0" applyFont="1" applyFill="1" applyBorder="1" applyAlignment="1">
      <alignment horizontal="center" vertical="center"/>
    </xf>
    <xf numFmtId="0" fontId="15" fillId="14" borderId="36" xfId="0" applyFont="1" applyFill="1" applyBorder="1" applyAlignment="1">
      <alignment horizontal="center" vertical="center"/>
    </xf>
    <xf numFmtId="0" fontId="15" fillId="14" borderId="13" xfId="0" applyFont="1" applyFill="1" applyBorder="1" applyAlignment="1">
      <alignment horizontal="center" vertical="center"/>
    </xf>
    <xf numFmtId="0" fontId="20" fillId="0" borderId="50" xfId="0" applyFont="1" applyBorder="1" applyAlignment="1" applyProtection="1">
      <alignment horizontal="left" vertical="center" indent="1"/>
      <protection locked="0"/>
    </xf>
    <xf numFmtId="0" fontId="15" fillId="3" borderId="0" xfId="0" applyFont="1" applyFill="1" applyAlignment="1">
      <alignment horizontal="left" vertical="center"/>
    </xf>
    <xf numFmtId="0" fontId="15" fillId="3" borderId="0" xfId="1" applyFont="1" applyFill="1" applyBorder="1" applyAlignment="1" applyProtection="1">
      <alignment horizontal="left" vertical="center"/>
    </xf>
    <xf numFmtId="176" fontId="15" fillId="4" borderId="73" xfId="0" applyNumberFormat="1" applyFont="1" applyFill="1" applyBorder="1" applyAlignment="1">
      <alignment horizontal="center" vertical="center"/>
    </xf>
    <xf numFmtId="176" fontId="15" fillId="9" borderId="39" xfId="0" applyNumberFormat="1" applyFont="1" applyFill="1" applyBorder="1">
      <alignment vertical="center"/>
    </xf>
    <xf numFmtId="176" fontId="15" fillId="15" borderId="12" xfId="0" applyNumberFormat="1" applyFont="1" applyFill="1" applyBorder="1" applyAlignment="1">
      <alignment vertical="center" shrinkToFit="1"/>
    </xf>
    <xf numFmtId="176" fontId="15" fillId="15" borderId="4" xfId="0" applyNumberFormat="1" applyFont="1" applyFill="1" applyBorder="1" applyAlignment="1">
      <alignment vertical="center" shrinkToFit="1"/>
    </xf>
    <xf numFmtId="176" fontId="15" fillId="15" borderId="39" xfId="0" applyNumberFormat="1" applyFont="1" applyFill="1" applyBorder="1" applyAlignment="1">
      <alignment vertical="center" shrinkToFit="1"/>
    </xf>
    <xf numFmtId="0" fontId="15" fillId="9" borderId="13" xfId="0" applyFont="1" applyFill="1" applyBorder="1">
      <alignment vertical="center"/>
    </xf>
    <xf numFmtId="0" fontId="15" fillId="4" borderId="15" xfId="0" applyFont="1" applyFill="1" applyBorder="1">
      <alignment vertical="center"/>
    </xf>
    <xf numFmtId="0" fontId="15" fillId="12" borderId="1" xfId="0" applyFont="1" applyFill="1" applyBorder="1">
      <alignment vertical="center"/>
    </xf>
    <xf numFmtId="0" fontId="15" fillId="12" borderId="59" xfId="0" applyFont="1" applyFill="1" applyBorder="1">
      <alignment vertical="center"/>
    </xf>
    <xf numFmtId="0" fontId="15" fillId="5" borderId="73" xfId="0" applyFont="1" applyFill="1" applyBorder="1" applyAlignment="1">
      <alignment horizontal="centerContinuous" vertical="center"/>
    </xf>
    <xf numFmtId="0" fontId="0" fillId="0" borderId="1" xfId="0" applyBorder="1" applyAlignment="1">
      <alignment vertical="center" shrinkToFit="1"/>
    </xf>
    <xf numFmtId="0" fontId="0" fillId="4" borderId="1" xfId="0" applyFill="1" applyBorder="1" applyAlignment="1">
      <alignment vertical="center" shrinkToFit="1"/>
    </xf>
    <xf numFmtId="0" fontId="11"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179" fontId="11" fillId="7" borderId="1" xfId="0" applyNumberFormat="1" applyFont="1" applyFill="1" applyBorder="1" applyAlignment="1">
      <alignment horizontal="center" vertical="center" wrapText="1"/>
    </xf>
    <xf numFmtId="0" fontId="11" fillId="6" borderId="1" xfId="0" applyFont="1" applyFill="1" applyBorder="1" applyAlignment="1">
      <alignment horizontal="left" vertical="center" wrapText="1"/>
    </xf>
    <xf numFmtId="49" fontId="15" fillId="5" borderId="101" xfId="0" applyNumberFormat="1" applyFont="1" applyFill="1" applyBorder="1" applyAlignment="1">
      <alignment horizontal="center" vertical="center"/>
    </xf>
    <xf numFmtId="49" fontId="15" fillId="7" borderId="53" xfId="0" applyNumberFormat="1" applyFont="1" applyFill="1" applyBorder="1" applyAlignment="1">
      <alignment horizontal="left" vertical="center"/>
    </xf>
    <xf numFmtId="49" fontId="15" fillId="3" borderId="25" xfId="0" applyNumberFormat="1" applyFont="1" applyFill="1" applyBorder="1" applyAlignment="1" applyProtection="1">
      <alignment horizontal="left" vertical="center"/>
      <protection locked="0"/>
    </xf>
    <xf numFmtId="49" fontId="15" fillId="3" borderId="19" xfId="0" applyNumberFormat="1"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0" fillId="0" borderId="1" xfId="0" applyBorder="1" applyAlignment="1">
      <alignment horizontal="center" vertical="center" shrinkToFit="1"/>
    </xf>
    <xf numFmtId="180" fontId="15" fillId="14" borderId="67" xfId="0" applyNumberFormat="1" applyFont="1" applyFill="1" applyBorder="1">
      <alignment vertical="center"/>
    </xf>
    <xf numFmtId="0" fontId="23" fillId="2" borderId="0" xfId="0" applyFont="1" applyFill="1" applyAlignment="1">
      <alignment horizontal="right" vertical="center"/>
    </xf>
    <xf numFmtId="0" fontId="23" fillId="4" borderId="36" xfId="0" applyFont="1" applyFill="1" applyBorder="1" applyAlignment="1">
      <alignment horizontal="right" vertical="center"/>
    </xf>
    <xf numFmtId="0" fontId="15" fillId="12" borderId="1" xfId="0" applyFont="1" applyFill="1" applyBorder="1" applyAlignment="1">
      <alignment horizontal="right" vertical="center"/>
    </xf>
    <xf numFmtId="0" fontId="15" fillId="12" borderId="59" xfId="0" applyFont="1" applyFill="1" applyBorder="1" applyAlignment="1">
      <alignment horizontal="left" vertical="center"/>
    </xf>
    <xf numFmtId="0" fontId="17" fillId="3" borderId="0" xfId="0" applyFont="1" applyFill="1" applyAlignment="1">
      <alignment horizontal="center" vertical="center"/>
    </xf>
    <xf numFmtId="0" fontId="15" fillId="3" borderId="0" xfId="0" applyFont="1" applyFill="1" applyAlignment="1">
      <alignment horizontal="center" vertical="center"/>
    </xf>
    <xf numFmtId="0" fontId="15" fillId="3" borderId="78" xfId="0" applyFont="1" applyFill="1" applyBorder="1" applyAlignment="1">
      <alignment horizontal="center" vertical="center"/>
    </xf>
    <xf numFmtId="0" fontId="15" fillId="0" borderId="0" xfId="0" applyFont="1" applyAlignment="1">
      <alignment horizontal="center" vertical="center"/>
    </xf>
    <xf numFmtId="0" fontId="40" fillId="10" borderId="2" xfId="0" applyFont="1" applyFill="1" applyBorder="1">
      <alignment vertical="center"/>
    </xf>
    <xf numFmtId="0" fontId="22" fillId="9" borderId="46" xfId="0" applyFont="1" applyFill="1" applyBorder="1" applyAlignment="1">
      <alignment vertical="center" shrinkToFit="1"/>
    </xf>
    <xf numFmtId="0" fontId="22" fillId="15" borderId="3" xfId="0" applyFont="1" applyFill="1" applyBorder="1" applyAlignment="1">
      <alignment vertical="center" shrinkToFit="1"/>
    </xf>
    <xf numFmtId="0" fontId="15" fillId="16" borderId="35" xfId="0" applyFont="1" applyFill="1" applyBorder="1">
      <alignment vertical="center"/>
    </xf>
    <xf numFmtId="0" fontId="15" fillId="16" borderId="1" xfId="0" applyFont="1" applyFill="1" applyBorder="1">
      <alignment vertical="center"/>
    </xf>
    <xf numFmtId="0" fontId="15" fillId="16" borderId="3" xfId="0" applyFont="1" applyFill="1" applyBorder="1">
      <alignment vertical="center"/>
    </xf>
    <xf numFmtId="38" fontId="15" fillId="16" borderId="32" xfId="5" applyFont="1" applyFill="1" applyBorder="1">
      <alignment vertical="center"/>
    </xf>
    <xf numFmtId="0" fontId="22" fillId="4" borderId="7" xfId="0" applyFont="1" applyFill="1" applyBorder="1" applyAlignment="1">
      <alignment horizontal="center" vertical="center" shrinkToFit="1"/>
    </xf>
    <xf numFmtId="0" fontId="20" fillId="5" borderId="31" xfId="3" applyFont="1" applyFill="1" applyBorder="1" applyAlignment="1">
      <alignment horizontal="left" vertical="center" indent="1"/>
    </xf>
    <xf numFmtId="0" fontId="15" fillId="5" borderId="37" xfId="0" applyFont="1" applyFill="1" applyBorder="1" applyAlignment="1">
      <alignment horizontal="center" vertical="center"/>
    </xf>
    <xf numFmtId="0" fontId="15" fillId="5" borderId="21" xfId="3" applyFont="1" applyFill="1" applyBorder="1" applyAlignment="1">
      <alignment horizontal="left" vertical="center" indent="1"/>
    </xf>
    <xf numFmtId="0" fontId="15" fillId="5" borderId="69" xfId="0" applyFont="1" applyFill="1" applyBorder="1" applyAlignment="1">
      <alignment horizontal="left" vertical="center" indent="1"/>
    </xf>
    <xf numFmtId="0" fontId="15" fillId="5" borderId="102" xfId="0" applyFont="1" applyFill="1" applyBorder="1" applyAlignment="1">
      <alignment horizontal="left" vertical="center" indent="1"/>
    </xf>
    <xf numFmtId="0" fontId="15" fillId="5" borderId="40" xfId="0" applyFont="1" applyFill="1" applyBorder="1" applyAlignment="1">
      <alignment horizontal="center" vertical="center"/>
    </xf>
    <xf numFmtId="0" fontId="15" fillId="5" borderId="60" xfId="0" applyFont="1" applyFill="1" applyBorder="1" applyAlignment="1">
      <alignment horizontal="center" vertical="center"/>
    </xf>
    <xf numFmtId="0" fontId="15" fillId="5" borderId="35" xfId="0" applyFont="1" applyFill="1" applyBorder="1" applyAlignment="1">
      <alignment horizontal="center" vertical="center"/>
    </xf>
    <xf numFmtId="0" fontId="15" fillId="5" borderId="48" xfId="0" applyFont="1" applyFill="1" applyBorder="1" applyAlignment="1">
      <alignment horizontal="center" vertical="center"/>
    </xf>
    <xf numFmtId="0" fontId="15" fillId="5" borderId="67" xfId="0" applyFont="1" applyFill="1" applyBorder="1" applyAlignment="1">
      <alignment horizontal="center" vertical="center"/>
    </xf>
    <xf numFmtId="0" fontId="15" fillId="5" borderId="103" xfId="0" applyFont="1" applyFill="1" applyBorder="1" applyAlignment="1">
      <alignment horizontal="center" vertical="center"/>
    </xf>
    <xf numFmtId="0" fontId="15" fillId="5" borderId="104" xfId="3" applyFont="1" applyFill="1" applyBorder="1" applyAlignment="1">
      <alignment horizontal="left" vertical="center" indent="1"/>
    </xf>
    <xf numFmtId="0" fontId="15" fillId="5" borderId="35" xfId="3" applyFont="1" applyFill="1" applyBorder="1" applyAlignment="1">
      <alignment horizontal="left" vertical="center"/>
    </xf>
    <xf numFmtId="0" fontId="15" fillId="5" borderId="38" xfId="3" applyFont="1" applyFill="1" applyBorder="1" applyAlignment="1">
      <alignment horizontal="left" vertical="center"/>
    </xf>
    <xf numFmtId="0" fontId="15" fillId="5" borderId="35" xfId="0" applyFont="1" applyFill="1" applyBorder="1" applyAlignment="1">
      <alignment horizontal="left" vertical="center"/>
    </xf>
    <xf numFmtId="0" fontId="15" fillId="5" borderId="45" xfId="3" applyFont="1" applyFill="1" applyBorder="1" applyAlignment="1">
      <alignment horizontal="center" vertical="center"/>
    </xf>
    <xf numFmtId="0" fontId="15" fillId="5" borderId="74" xfId="3" applyFont="1" applyFill="1" applyBorder="1" applyAlignment="1">
      <alignment horizontal="left" vertical="center"/>
    </xf>
    <xf numFmtId="0" fontId="15" fillId="5" borderId="40" xfId="3" applyFont="1" applyFill="1" applyBorder="1" applyAlignment="1">
      <alignment horizontal="center" vertical="center"/>
    </xf>
    <xf numFmtId="0" fontId="15" fillId="5" borderId="31" xfId="3" applyFont="1" applyFill="1" applyBorder="1" applyAlignment="1">
      <alignment horizontal="left" vertical="center" indent="1"/>
    </xf>
    <xf numFmtId="0" fontId="20" fillId="5" borderId="50" xfId="0" applyFont="1" applyFill="1" applyBorder="1" applyAlignment="1">
      <alignment horizontal="center" vertical="center"/>
    </xf>
    <xf numFmtId="0" fontId="15" fillId="5" borderId="11" xfId="3" applyFont="1" applyFill="1" applyBorder="1" applyAlignment="1">
      <alignment horizontal="center" vertical="center"/>
    </xf>
    <xf numFmtId="0" fontId="15" fillId="5" borderId="66" xfId="3" applyFont="1" applyFill="1" applyBorder="1" applyAlignment="1">
      <alignment horizontal="left" vertical="center"/>
    </xf>
    <xf numFmtId="0" fontId="15" fillId="5" borderId="28" xfId="3" applyFont="1" applyFill="1" applyBorder="1" applyAlignment="1">
      <alignment horizontal="left" vertical="center"/>
    </xf>
    <xf numFmtId="0" fontId="15" fillId="5" borderId="26" xfId="3" applyFont="1" applyFill="1" applyBorder="1" applyAlignment="1">
      <alignment horizontal="left" vertical="center"/>
    </xf>
    <xf numFmtId="0" fontId="15" fillId="5" borderId="28" xfId="0" applyFont="1" applyFill="1" applyBorder="1" applyAlignment="1">
      <alignment horizontal="left" vertical="center"/>
    </xf>
    <xf numFmtId="0" fontId="15" fillId="5" borderId="30" xfId="3" applyFont="1" applyFill="1" applyBorder="1" applyAlignment="1">
      <alignment horizontal="center" vertical="center"/>
    </xf>
    <xf numFmtId="38" fontId="15" fillId="4" borderId="26" xfId="5" applyFont="1" applyFill="1" applyBorder="1" applyProtection="1">
      <alignment vertical="center"/>
    </xf>
    <xf numFmtId="38" fontId="15" fillId="4" borderId="28" xfId="5" applyFont="1" applyFill="1" applyBorder="1" applyProtection="1">
      <alignment vertical="center"/>
    </xf>
    <xf numFmtId="38" fontId="15" fillId="4" borderId="30" xfId="5" applyFont="1" applyFill="1" applyBorder="1" applyProtection="1">
      <alignment vertical="center"/>
    </xf>
    <xf numFmtId="38" fontId="15" fillId="4" borderId="11" xfId="5" applyFont="1" applyFill="1" applyBorder="1" applyProtection="1">
      <alignment vertical="center"/>
    </xf>
    <xf numFmtId="0" fontId="15" fillId="7" borderId="53" xfId="0" applyFont="1" applyFill="1" applyBorder="1" applyAlignment="1">
      <alignment horizontal="left" vertical="center" shrinkToFit="1"/>
    </xf>
    <xf numFmtId="0" fontId="15" fillId="7" borderId="55" xfId="0" applyFont="1" applyFill="1" applyBorder="1" applyAlignment="1">
      <alignment horizontal="left" vertical="center" shrinkToFit="1"/>
    </xf>
    <xf numFmtId="0" fontId="15" fillId="7" borderId="33" xfId="0" applyFont="1" applyFill="1" applyBorder="1" applyAlignment="1">
      <alignment horizontal="left" vertical="center" shrinkToFit="1"/>
    </xf>
    <xf numFmtId="0" fontId="39" fillId="7" borderId="56" xfId="1" applyFont="1" applyFill="1" applyBorder="1" applyAlignment="1" applyProtection="1">
      <alignment horizontal="left" vertical="center" shrinkToFit="1"/>
    </xf>
    <xf numFmtId="176" fontId="15" fillId="7" borderId="33" xfId="0" applyNumberFormat="1" applyFont="1" applyFill="1" applyBorder="1" applyAlignment="1">
      <alignment horizontal="center" vertical="center" shrinkToFit="1"/>
    </xf>
    <xf numFmtId="0" fontId="15" fillId="7" borderId="33" xfId="0" applyFont="1" applyFill="1" applyBorder="1" applyAlignment="1">
      <alignment horizontal="center" vertical="center" shrinkToFit="1"/>
    </xf>
    <xf numFmtId="0" fontId="15" fillId="5" borderId="25" xfId="0" applyFont="1" applyFill="1" applyBorder="1" applyAlignment="1">
      <alignment horizontal="left" vertical="center" shrinkToFit="1"/>
    </xf>
    <xf numFmtId="0" fontId="15" fillId="3" borderId="12" xfId="0" applyFont="1" applyFill="1" applyBorder="1" applyAlignment="1" applyProtection="1">
      <alignment horizontal="left" vertical="center" shrinkToFit="1"/>
      <protection locked="0"/>
    </xf>
    <xf numFmtId="0" fontId="15" fillId="3" borderId="3" xfId="0" applyFont="1" applyFill="1" applyBorder="1" applyAlignment="1" applyProtection="1">
      <alignment horizontal="left" vertical="center" shrinkToFit="1"/>
      <protection locked="0"/>
    </xf>
    <xf numFmtId="0" fontId="39" fillId="3" borderId="52" xfId="1" applyFont="1" applyFill="1" applyBorder="1" applyAlignment="1" applyProtection="1">
      <alignment horizontal="left" vertical="center" shrinkToFit="1"/>
      <protection locked="0"/>
    </xf>
    <xf numFmtId="176" fontId="15" fillId="3" borderId="3" xfId="0" applyNumberFormat="1" applyFont="1" applyFill="1" applyBorder="1" applyAlignment="1" applyProtection="1">
      <alignment horizontal="center" vertical="center" shrinkToFit="1"/>
      <protection locked="0"/>
    </xf>
    <xf numFmtId="0" fontId="15" fillId="3" borderId="3" xfId="0" applyFont="1" applyFill="1" applyBorder="1" applyAlignment="1" applyProtection="1">
      <alignment horizontal="center" vertical="center" shrinkToFit="1"/>
      <protection locked="0"/>
    </xf>
    <xf numFmtId="176" fontId="15" fillId="3" borderId="3" xfId="0" applyNumberFormat="1" applyFont="1" applyFill="1" applyBorder="1" applyAlignment="1" applyProtection="1">
      <alignment horizontal="left" vertical="center" shrinkToFit="1"/>
      <protection locked="0"/>
    </xf>
    <xf numFmtId="0" fontId="15" fillId="3" borderId="88" xfId="0" applyFont="1" applyFill="1" applyBorder="1" applyAlignment="1" applyProtection="1">
      <alignment horizontal="left" vertical="center" shrinkToFit="1"/>
      <protection locked="0"/>
    </xf>
    <xf numFmtId="0" fontId="15" fillId="3" borderId="2" xfId="0" applyFont="1" applyFill="1" applyBorder="1" applyAlignment="1" applyProtection="1">
      <alignment horizontal="left" vertical="center" shrinkToFit="1"/>
      <protection locked="0"/>
    </xf>
    <xf numFmtId="0" fontId="39" fillId="3" borderId="89" xfId="1" applyFont="1" applyFill="1" applyBorder="1" applyAlignment="1" applyProtection="1">
      <alignment horizontal="left" vertical="center" shrinkToFit="1"/>
      <protection locked="0"/>
    </xf>
    <xf numFmtId="176" fontId="15" fillId="3" borderId="2" xfId="0" applyNumberFormat="1" applyFont="1" applyFill="1" applyBorder="1" applyAlignment="1" applyProtection="1">
      <alignment horizontal="left" vertical="center" shrinkToFit="1"/>
      <protection locked="0"/>
    </xf>
    <xf numFmtId="0" fontId="15" fillId="3" borderId="2" xfId="0" applyFont="1" applyFill="1" applyBorder="1" applyAlignment="1" applyProtection="1">
      <alignment horizontal="center" vertical="center" shrinkToFit="1"/>
      <protection locked="0"/>
    </xf>
    <xf numFmtId="0" fontId="15" fillId="2" borderId="35" xfId="0" applyFont="1" applyFill="1" applyBorder="1" applyAlignment="1">
      <alignment vertical="center" wrapText="1"/>
    </xf>
    <xf numFmtId="0" fontId="15" fillId="2" borderId="32" xfId="0" applyFont="1" applyFill="1" applyBorder="1">
      <alignment vertical="center"/>
    </xf>
    <xf numFmtId="0" fontId="15" fillId="2" borderId="35" xfId="0" applyFont="1" applyFill="1" applyBorder="1">
      <alignment vertical="center"/>
    </xf>
    <xf numFmtId="0" fontId="15" fillId="2" borderId="45" xfId="0" applyFont="1" applyFill="1" applyBorder="1">
      <alignment vertical="center"/>
    </xf>
    <xf numFmtId="0" fontId="15" fillId="2" borderId="47" xfId="0" applyFont="1" applyFill="1" applyBorder="1">
      <alignment vertical="center"/>
    </xf>
    <xf numFmtId="0" fontId="15" fillId="2" borderId="38" xfId="0" applyFont="1" applyFill="1" applyBorder="1" applyAlignment="1">
      <alignment vertical="center" wrapText="1"/>
    </xf>
    <xf numFmtId="0" fontId="15" fillId="2" borderId="25" xfId="0" applyFont="1" applyFill="1" applyBorder="1">
      <alignment vertical="center"/>
    </xf>
    <xf numFmtId="0" fontId="15" fillId="2" borderId="37" xfId="0" applyFont="1" applyFill="1" applyBorder="1" applyAlignment="1">
      <alignment vertical="center" wrapText="1"/>
    </xf>
    <xf numFmtId="0" fontId="15" fillId="2" borderId="42" xfId="0" applyFont="1" applyFill="1" applyBorder="1">
      <alignment vertical="center"/>
    </xf>
    <xf numFmtId="0" fontId="42" fillId="5" borderId="63" xfId="0" applyFont="1" applyFill="1" applyBorder="1" applyAlignment="1">
      <alignment horizontal="left" vertical="center" indent="1"/>
    </xf>
    <xf numFmtId="42" fontId="42" fillId="5" borderId="64" xfId="0" applyNumberFormat="1" applyFont="1" applyFill="1" applyBorder="1" applyAlignment="1">
      <alignment horizontal="left" vertical="center" indent="1"/>
    </xf>
    <xf numFmtId="0" fontId="42" fillId="5" borderId="64" xfId="0" applyFont="1" applyFill="1" applyBorder="1">
      <alignment vertical="center"/>
    </xf>
    <xf numFmtId="42" fontId="42" fillId="5" borderId="65" xfId="0" applyNumberFormat="1" applyFont="1" applyFill="1" applyBorder="1" applyAlignment="1">
      <alignment horizontal="left" vertical="center" indent="1"/>
    </xf>
    <xf numFmtId="0" fontId="42" fillId="5" borderId="38" xfId="0" applyFont="1" applyFill="1" applyBorder="1" applyAlignment="1">
      <alignment horizontal="left" vertical="center" indent="1"/>
    </xf>
    <xf numFmtId="42" fontId="42" fillId="5" borderId="3" xfId="0" applyNumberFormat="1" applyFont="1" applyFill="1" applyBorder="1" applyAlignment="1">
      <alignment horizontal="left" vertical="center" indent="1"/>
    </xf>
    <xf numFmtId="0" fontId="42" fillId="5" borderId="3" xfId="0" applyFont="1" applyFill="1" applyBorder="1">
      <alignment vertical="center"/>
    </xf>
    <xf numFmtId="42" fontId="42" fillId="5" borderId="25" xfId="0" applyNumberFormat="1" applyFont="1" applyFill="1" applyBorder="1" applyAlignment="1">
      <alignment horizontal="left" vertical="center" indent="1"/>
    </xf>
    <xf numFmtId="0" fontId="15" fillId="5" borderId="85" xfId="0" applyFont="1" applyFill="1" applyBorder="1" applyAlignment="1">
      <alignment horizontal="center" vertical="center"/>
    </xf>
    <xf numFmtId="0" fontId="15" fillId="5" borderId="34" xfId="0" applyFont="1" applyFill="1" applyBorder="1" applyAlignment="1">
      <alignment horizontal="center" vertical="center"/>
    </xf>
    <xf numFmtId="0" fontId="15" fillId="4" borderId="14" xfId="0" applyFont="1" applyFill="1" applyBorder="1" applyAlignment="1">
      <alignment horizontal="center" vertical="center"/>
    </xf>
    <xf numFmtId="0" fontId="35" fillId="0" borderId="0" xfId="0" applyFont="1" applyAlignment="1">
      <alignment horizontal="left"/>
    </xf>
    <xf numFmtId="14" fontId="15" fillId="15" borderId="1" xfId="0" applyNumberFormat="1" applyFont="1" applyFill="1" applyBorder="1" applyAlignment="1">
      <alignment vertical="center" shrinkToFit="1"/>
    </xf>
    <xf numFmtId="0" fontId="15" fillId="15" borderId="4" xfId="0" applyFont="1" applyFill="1" applyBorder="1">
      <alignment vertical="center"/>
    </xf>
    <xf numFmtId="0" fontId="15" fillId="4" borderId="105" xfId="0" applyFont="1" applyFill="1" applyBorder="1">
      <alignment vertical="center"/>
    </xf>
    <xf numFmtId="0" fontId="15" fillId="4" borderId="8" xfId="0" applyFont="1" applyFill="1" applyBorder="1" applyAlignment="1">
      <alignment vertical="center" shrinkToFit="1"/>
    </xf>
    <xf numFmtId="0" fontId="15" fillId="15" borderId="35" xfId="0" applyFont="1" applyFill="1" applyBorder="1">
      <alignment vertical="center"/>
    </xf>
    <xf numFmtId="0" fontId="15" fillId="15" borderId="106" xfId="0" applyFont="1" applyFill="1" applyBorder="1" applyAlignment="1">
      <alignment vertical="center" shrinkToFit="1"/>
    </xf>
    <xf numFmtId="0" fontId="15" fillId="15" borderId="107" xfId="0" applyFont="1" applyFill="1" applyBorder="1">
      <alignment vertical="center"/>
    </xf>
    <xf numFmtId="0" fontId="15" fillId="15" borderId="29" xfId="0" applyFont="1" applyFill="1" applyBorder="1">
      <alignment vertical="center"/>
    </xf>
    <xf numFmtId="0" fontId="15" fillId="15" borderId="30" xfId="0" applyFont="1" applyFill="1" applyBorder="1">
      <alignment vertical="center"/>
    </xf>
    <xf numFmtId="0" fontId="15" fillId="4" borderId="10" xfId="0" applyFont="1" applyFill="1" applyBorder="1">
      <alignment vertical="center"/>
    </xf>
    <xf numFmtId="0" fontId="15" fillId="4" borderId="108" xfId="0" applyFont="1" applyFill="1" applyBorder="1">
      <alignment vertical="center"/>
    </xf>
    <xf numFmtId="176" fontId="21" fillId="2" borderId="58" xfId="0" applyNumberFormat="1" applyFont="1" applyFill="1" applyBorder="1">
      <alignment vertical="center"/>
    </xf>
    <xf numFmtId="0" fontId="15" fillId="4" borderId="52" xfId="0" applyFont="1" applyFill="1" applyBorder="1">
      <alignment vertical="center"/>
    </xf>
    <xf numFmtId="0" fontId="15" fillId="4" borderId="59" xfId="0" applyFont="1" applyFill="1" applyBorder="1">
      <alignment vertical="center"/>
    </xf>
    <xf numFmtId="0" fontId="15" fillId="4" borderId="109" xfId="0" applyFont="1" applyFill="1" applyBorder="1">
      <alignment vertical="center"/>
    </xf>
    <xf numFmtId="0" fontId="43" fillId="0" borderId="0" xfId="1" applyFont="1" applyFill="1" applyAlignment="1" applyProtection="1">
      <alignment vertical="center"/>
    </xf>
    <xf numFmtId="0" fontId="18" fillId="3" borderId="0" xfId="0" applyFont="1" applyFill="1" applyAlignment="1"/>
    <xf numFmtId="0" fontId="43" fillId="0" borderId="0" xfId="1" applyFont="1" applyAlignment="1" applyProtection="1">
      <alignment vertical="center"/>
    </xf>
    <xf numFmtId="0" fontId="44" fillId="0" borderId="0" xfId="0" applyFont="1">
      <alignment vertical="center"/>
    </xf>
    <xf numFmtId="0" fontId="46" fillId="0" borderId="0" xfId="0" applyFont="1">
      <alignment vertical="center"/>
    </xf>
    <xf numFmtId="0" fontId="47" fillId="0" borderId="0" xfId="0" applyFont="1">
      <alignment vertical="center"/>
    </xf>
    <xf numFmtId="0" fontId="23" fillId="0" borderId="0" xfId="0" applyFont="1" applyAlignment="1"/>
    <xf numFmtId="0" fontId="21" fillId="0" borderId="0" xfId="0" applyFont="1" applyAlignment="1"/>
    <xf numFmtId="0" fontId="23" fillId="0" borderId="0" xfId="0" applyFont="1">
      <alignment vertical="center"/>
    </xf>
    <xf numFmtId="0" fontId="21" fillId="3" borderId="0" xfId="0" applyFont="1" applyFill="1" applyAlignment="1"/>
    <xf numFmtId="0" fontId="40" fillId="10" borderId="1" xfId="0" applyFont="1" applyFill="1" applyBorder="1">
      <alignment vertical="center"/>
    </xf>
    <xf numFmtId="0" fontId="6" fillId="17" borderId="1" xfId="0" applyFont="1" applyFill="1" applyBorder="1">
      <alignment vertical="center"/>
    </xf>
    <xf numFmtId="0" fontId="24" fillId="2" borderId="43" xfId="0" applyFont="1" applyFill="1" applyBorder="1" applyAlignment="1">
      <alignment horizontal="center" vertical="center"/>
    </xf>
    <xf numFmtId="0" fontId="24" fillId="2" borderId="3" xfId="0" applyFont="1" applyFill="1" applyBorder="1" applyAlignment="1">
      <alignment horizontal="center" vertical="center"/>
    </xf>
    <xf numFmtId="0" fontId="51" fillId="0" borderId="0" xfId="0" applyFont="1">
      <alignment vertical="center"/>
    </xf>
    <xf numFmtId="0" fontId="15" fillId="3" borderId="0" xfId="0" applyFont="1" applyFill="1" applyAlignment="1"/>
    <xf numFmtId="0" fontId="19" fillId="3" borderId="0" xfId="1" applyFont="1" applyFill="1" applyAlignment="1" applyProtection="1">
      <alignment horizontal="center"/>
    </xf>
    <xf numFmtId="0" fontId="15" fillId="10" borderId="0" xfId="0" applyFont="1" applyFill="1">
      <alignment vertical="center"/>
    </xf>
    <xf numFmtId="0" fontId="15" fillId="2" borderId="110" xfId="0" applyFont="1" applyFill="1" applyBorder="1">
      <alignment vertical="center"/>
    </xf>
    <xf numFmtId="0" fontId="15" fillId="4" borderId="111" xfId="0" applyFont="1" applyFill="1" applyBorder="1">
      <alignment vertical="center"/>
    </xf>
    <xf numFmtId="0" fontId="15" fillId="2" borderId="111" xfId="0" applyFont="1" applyFill="1" applyBorder="1">
      <alignment vertical="center"/>
    </xf>
    <xf numFmtId="0" fontId="35" fillId="0" borderId="0" xfId="0" applyFont="1" applyAlignment="1"/>
    <xf numFmtId="0" fontId="15" fillId="0" borderId="0" xfId="0" applyFont="1" applyAlignment="1">
      <alignment vertical="center" wrapText="1"/>
    </xf>
    <xf numFmtId="0" fontId="43" fillId="3" borderId="0" xfId="1" applyFont="1" applyFill="1" applyAlignment="1" applyProtection="1">
      <alignment vertical="center"/>
    </xf>
    <xf numFmtId="0" fontId="25" fillId="3" borderId="0" xfId="0" applyFont="1" applyFill="1" applyAlignment="1">
      <alignment vertical="center" wrapText="1"/>
    </xf>
    <xf numFmtId="0" fontId="24" fillId="2" borderId="1" xfId="0" applyFont="1" applyFill="1" applyBorder="1" applyAlignment="1">
      <alignment horizontal="center" vertical="center" wrapText="1"/>
    </xf>
    <xf numFmtId="14" fontId="24" fillId="2" borderId="1" xfId="0" applyNumberFormat="1" applyFont="1" applyFill="1" applyBorder="1" applyAlignment="1">
      <alignment horizontal="center" vertical="center" wrapText="1"/>
    </xf>
    <xf numFmtId="0" fontId="24" fillId="2" borderId="59" xfId="0" applyFont="1" applyFill="1" applyBorder="1" applyAlignment="1">
      <alignment vertical="center" wrapText="1"/>
    </xf>
    <xf numFmtId="0" fontId="24" fillId="2" borderId="5" xfId="0" applyFont="1" applyFill="1" applyBorder="1" applyAlignment="1">
      <alignment vertical="center" wrapText="1"/>
    </xf>
    <xf numFmtId="0" fontId="24" fillId="2" borderId="4" xfId="0" applyFont="1" applyFill="1" applyBorder="1" applyAlignment="1">
      <alignment vertical="center" wrapText="1"/>
    </xf>
    <xf numFmtId="0" fontId="24" fillId="2" borderId="59" xfId="0" applyFont="1" applyFill="1" applyBorder="1" applyAlignment="1">
      <alignment vertical="top" wrapText="1"/>
    </xf>
    <xf numFmtId="0" fontId="24" fillId="2" borderId="5" xfId="0" applyFont="1" applyFill="1" applyBorder="1" applyAlignment="1">
      <alignment vertical="top" wrapText="1"/>
    </xf>
    <xf numFmtId="0" fontId="24" fillId="2" borderId="4" xfId="0" applyFont="1" applyFill="1" applyBorder="1" applyAlignment="1">
      <alignment vertical="top" wrapText="1"/>
    </xf>
    <xf numFmtId="0" fontId="27" fillId="15" borderId="80" xfId="0" applyFont="1" applyFill="1" applyBorder="1" applyAlignment="1">
      <alignment horizontal="left" vertical="center" wrapText="1"/>
    </xf>
    <xf numFmtId="0" fontId="27" fillId="15" borderId="81" xfId="0" applyFont="1" applyFill="1" applyBorder="1" applyAlignment="1">
      <alignment horizontal="left" vertical="center" wrapText="1"/>
    </xf>
    <xf numFmtId="0" fontId="27" fillId="15" borderId="82" xfId="0" applyFont="1" applyFill="1" applyBorder="1" applyAlignment="1">
      <alignment horizontal="left" vertical="center" wrapText="1"/>
    </xf>
    <xf numFmtId="0" fontId="24" fillId="0" borderId="5" xfId="0" applyFont="1" applyBorder="1" applyAlignment="1">
      <alignment vertical="center" wrapText="1"/>
    </xf>
    <xf numFmtId="0" fontId="24" fillId="0" borderId="4" xfId="0" applyFont="1" applyBorder="1" applyAlignment="1">
      <alignment vertical="center" wrapText="1"/>
    </xf>
    <xf numFmtId="0" fontId="18" fillId="3" borderId="0" xfId="0" applyFont="1" applyFill="1" applyAlignment="1">
      <alignment horizontal="center" vertical="center"/>
    </xf>
    <xf numFmtId="0" fontId="28" fillId="15" borderId="81" xfId="0" applyFont="1" applyFill="1" applyBorder="1" applyAlignment="1">
      <alignment vertical="center" wrapText="1"/>
    </xf>
    <xf numFmtId="0" fontId="28" fillId="15" borderId="82" xfId="0" applyFont="1" applyFill="1" applyBorder="1" applyAlignment="1">
      <alignment vertical="center" wrapText="1"/>
    </xf>
    <xf numFmtId="0" fontId="15" fillId="3" borderId="0" xfId="1" applyFont="1" applyFill="1" applyBorder="1" applyAlignment="1" applyProtection="1">
      <alignment vertical="top" wrapText="1"/>
    </xf>
    <xf numFmtId="0" fontId="0" fillId="0" borderId="0" xfId="0" applyAlignment="1">
      <alignment vertical="top" wrapText="1"/>
    </xf>
    <xf numFmtId="0" fontId="15" fillId="3" borderId="0" xfId="0" applyFont="1" applyFill="1" applyAlignment="1">
      <alignment shrinkToFit="1"/>
    </xf>
    <xf numFmtId="0" fontId="15" fillId="3" borderId="0" xfId="0" applyFont="1" applyFill="1" applyAlignment="1">
      <alignment horizontal="left" vertical="center" wrapText="1"/>
    </xf>
    <xf numFmtId="0" fontId="15" fillId="0" borderId="0" xfId="0" applyFont="1" applyAlignment="1">
      <alignment vertical="center" wrapText="1"/>
    </xf>
    <xf numFmtId="0" fontId="15" fillId="3" borderId="78" xfId="1" applyFont="1" applyFill="1" applyBorder="1" applyAlignment="1" applyProtection="1">
      <alignment vertical="top" wrapText="1"/>
    </xf>
    <xf numFmtId="0" fontId="15" fillId="0" borderId="78" xfId="0" applyFont="1" applyBorder="1" applyAlignment="1">
      <alignment vertical="top" wrapText="1"/>
    </xf>
    <xf numFmtId="0" fontId="16" fillId="3" borderId="0" xfId="0" applyFont="1" applyFill="1" applyAlignment="1">
      <alignment horizontal="center" vertical="center" shrinkToFit="1"/>
    </xf>
    <xf numFmtId="0" fontId="15" fillId="0" borderId="0" xfId="0" applyFont="1" applyAlignment="1">
      <alignment horizontal="center" vertical="center" shrinkToFit="1"/>
    </xf>
    <xf numFmtId="0" fontId="24" fillId="2" borderId="59" xfId="0" applyFont="1" applyFill="1" applyBorder="1">
      <alignment vertical="center"/>
    </xf>
    <xf numFmtId="0" fontId="24" fillId="0" borderId="5" xfId="0" applyFont="1" applyBorder="1">
      <alignment vertical="center"/>
    </xf>
    <xf numFmtId="0" fontId="24" fillId="0" borderId="4" xfId="0" applyFont="1" applyBorder="1">
      <alignment vertical="center"/>
    </xf>
    <xf numFmtId="0" fontId="18" fillId="5" borderId="9" xfId="1" applyFont="1" applyFill="1" applyBorder="1" applyAlignment="1" applyProtection="1">
      <alignment horizontal="left" vertical="center"/>
    </xf>
    <xf numFmtId="0" fontId="41" fillId="5" borderId="50" xfId="0" applyFont="1" applyFill="1" applyBorder="1" applyAlignment="1">
      <alignment horizontal="left" vertical="center"/>
    </xf>
    <xf numFmtId="0" fontId="18" fillId="5" borderId="9" xfId="0" applyFont="1" applyFill="1" applyBorder="1" applyAlignment="1">
      <alignment horizontal="left" vertical="center" indent="1"/>
    </xf>
    <xf numFmtId="0" fontId="6" fillId="0" borderId="31" xfId="0" applyFont="1" applyBorder="1" applyAlignment="1">
      <alignment horizontal="left" vertical="center" indent="1"/>
    </xf>
    <xf numFmtId="0" fontId="6" fillId="0" borderId="50" xfId="0" applyFont="1" applyBorder="1" applyAlignment="1">
      <alignment horizontal="left" vertical="center" indent="1"/>
    </xf>
  </cellXfs>
  <cellStyles count="17">
    <cellStyle name="ハイパーリンク" xfId="1" builtinId="8"/>
    <cellStyle name="ハイパーリンク 2" xfId="2" xr:uid="{00000000-0005-0000-0000-000001000000}"/>
    <cellStyle name="ハイパーリンク 3" xfId="16" xr:uid="{5E4AC89D-56B4-4CAE-834C-1771365B07C5}"/>
    <cellStyle name="桁区切り" xfId="5" builtinId="6"/>
    <cellStyle name="桁区切り 2" xfId="7" xr:uid="{00000000-0005-0000-0000-000003000000}"/>
    <cellStyle name="標準" xfId="0" builtinId="0"/>
    <cellStyle name="標準 2" xfId="3" xr:uid="{00000000-0005-0000-0000-000005000000}"/>
    <cellStyle name="標準 2 2" xfId="8" xr:uid="{00000000-0005-0000-0000-000006000000}"/>
    <cellStyle name="標準 2 3" xfId="9" xr:uid="{00000000-0005-0000-0000-000007000000}"/>
    <cellStyle name="標準 2_12SBA_JC春期試験_120514" xfId="10" xr:uid="{00000000-0005-0000-0000-000008000000}"/>
    <cellStyle name="標準 3" xfId="11" xr:uid="{00000000-0005-0000-0000-000009000000}"/>
    <cellStyle name="標準 4" xfId="6" xr:uid="{00000000-0005-0000-0000-00000A000000}"/>
    <cellStyle name="標準 4 2" xfId="12" xr:uid="{00000000-0005-0000-0000-00000B000000}"/>
    <cellStyle name="標準 5" xfId="13" xr:uid="{00000000-0005-0000-0000-00000C000000}"/>
    <cellStyle name="標準 5 2" xfId="14" xr:uid="{00000000-0005-0000-0000-00000D000000}"/>
    <cellStyle name="標準 6" xfId="15" xr:uid="{00000000-0005-0000-0000-00000E000000}"/>
    <cellStyle name="標準_40_取込ファイルﾚｲｱｳﾄ_元" xfId="4" xr:uid="{00000000-0005-0000-0000-00000F000000}"/>
  </cellStyles>
  <dxfs count="15">
    <dxf>
      <fill>
        <patternFill>
          <bgColor rgb="FFFFFF99"/>
        </patternFill>
      </fill>
    </dxf>
    <dxf>
      <fill>
        <patternFill>
          <bgColor theme="9" tint="0.79998168889431442"/>
        </patternFill>
      </fill>
    </dxf>
    <dxf>
      <fill>
        <patternFill>
          <bgColor rgb="FFFFFF99"/>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7" tint="0.79998168889431442"/>
        </patternFill>
      </fill>
    </dxf>
    <dxf>
      <fill>
        <patternFill>
          <bgColor theme="1"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9" defaultPivotStyle="PivotStyleLight16"/>
  <colors>
    <mruColors>
      <color rgb="FFFFFF99"/>
      <color rgb="FFFFFFCC"/>
      <color rgb="FFCCECFF"/>
      <color rgb="FFFFFF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9</xdr:col>
      <xdr:colOff>142875</xdr:colOff>
      <xdr:row>2</xdr:row>
      <xdr:rowOff>219075</xdr:rowOff>
    </xdr:from>
    <xdr:to>
      <xdr:col>9</xdr:col>
      <xdr:colOff>8026812</xdr:colOff>
      <xdr:row>12</xdr:row>
      <xdr:rowOff>152659</xdr:rowOff>
    </xdr:to>
    <xdr:sp macro="" textlink="">
      <xdr:nvSpPr>
        <xdr:cNvPr id="3" name="角丸四角形 10">
          <a:extLst>
            <a:ext uri="{FF2B5EF4-FFF2-40B4-BE49-F238E27FC236}">
              <a16:creationId xmlns:a16="http://schemas.microsoft.com/office/drawing/2014/main" id="{E2AD4F63-265F-4069-B9BB-4EFFB522C1EF}"/>
            </a:ext>
          </a:extLst>
        </xdr:cNvPr>
        <xdr:cNvSpPr/>
      </xdr:nvSpPr>
      <xdr:spPr bwMode="auto">
        <a:xfrm>
          <a:off x="9051551" y="633693"/>
          <a:ext cx="7883937" cy="2779878"/>
        </a:xfrm>
        <a:prstGeom prst="roundRect">
          <a:avLst>
            <a:gd name="adj" fmla="val 511"/>
          </a:avLst>
        </a:prstGeom>
        <a:solidFill>
          <a:schemeClr val="bg1"/>
        </a:solidFill>
        <a:ln w="9525" cap="rnd" cmpd="sng" algn="ctr">
          <a:solidFill>
            <a:srgbClr val="000000"/>
          </a:solidFill>
          <a:prstDash val="solid"/>
          <a:round/>
          <a:headEnd type="none" w="med" len="med"/>
          <a:tailEnd type="none" w="med" len="med"/>
        </a:ln>
        <a:effectLst>
          <a:outerShdw dist="107763" dir="2700000" algn="ctr" rotWithShape="0">
            <a:srgbClr val="808080"/>
          </a:outerShdw>
        </a:effectLst>
      </xdr:spPr>
      <xdr:txBody>
        <a:bodyPr vertOverflow="clip" horzOverflow="clip" wrap="square" lIns="91440" tIns="45720" rIns="91440" bIns="45720" rtlCol="0" anchor="ctr"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0" lang="ja-JP" altLang="en-US" sz="14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一括申込における個人情報の取扱いについて</a:t>
          </a:r>
          <a:r>
            <a:rPr kumimoji="0" lang="en-US" altLang="ja-JP" sz="14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0" lang="ja-JP" altLang="en-US" sz="14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必ずお読みください。</a:t>
          </a:r>
          <a:endParaRPr kumimoji="0" lang="en-US" altLang="ja-JP" sz="14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・受験申込</a:t>
          </a:r>
          <a:r>
            <a:rPr kumimoji="0" lang="en-US" altLang="ja-JP"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結果のお知らせに至るまでの問合せ対応、試験結果のお知らせ、資格取得後の資格者情報のご提供は、　　</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一括して申込責任者経由でご連絡いたします。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・予め受験者各位に個人情報が申込責任者宛に提供されることを周知し、各受験者の同意を得た上でお申込みください。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・各受験者は、専用ページより各受験者自身で同意の登録をお願いいたします。</a:t>
          </a:r>
          <a:endParaRPr kumimoji="0" lang="en-US" altLang="ja-JP"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・申込責任者は受験者へ、</a:t>
          </a:r>
          <a:r>
            <a:rPr kumimoji="0" lang="ja-JP" altLang="en-US"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専用ページ</a:t>
          </a:r>
          <a:r>
            <a:rPr kumimoji="0" lang="en-US" altLang="ja-JP"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URL(※1)</a:t>
          </a: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と</a:t>
          </a:r>
          <a:r>
            <a:rPr kumimoji="0" lang="ja-JP" altLang="en-US"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一括管理番号</a:t>
          </a:r>
          <a:r>
            <a:rPr kumimoji="0" lang="en-US" altLang="ja-JP"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(※2)</a:t>
          </a: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を案内してください。</a:t>
          </a:r>
          <a:endParaRPr kumimoji="0" lang="en-US" altLang="ja-JP"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・登録の際は、「一括管理番号」が必要です。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・同意登録の確認は日本認証で行い、未登録の受験者については、申込責任者宛にご連絡いたします。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・同意されない受験者に対しては、個人での申込</a:t>
          </a:r>
          <a:r>
            <a:rPr kumimoji="0" lang="en-US" altLang="ja-JP"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マイページ</a:t>
          </a:r>
          <a:r>
            <a:rPr kumimoji="0" lang="en-US" altLang="ja-JP"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を行っていただくよう案内してください。</a:t>
          </a:r>
          <a:endParaRPr kumimoji="0" lang="en-US" altLang="ja-JP"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0"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「同意書」シートもご確認ください。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9</xdr:col>
      <xdr:colOff>224517</xdr:colOff>
      <xdr:row>20</xdr:row>
      <xdr:rowOff>156482</xdr:rowOff>
    </xdr:from>
    <xdr:to>
      <xdr:col>9</xdr:col>
      <xdr:colOff>8127090</xdr:colOff>
      <xdr:row>77</xdr:row>
      <xdr:rowOff>99251</xdr:rowOff>
    </xdr:to>
    <xdr:sp macro="" textlink="">
      <xdr:nvSpPr>
        <xdr:cNvPr id="2" name="角丸四角形 10">
          <a:extLst>
            <a:ext uri="{FF2B5EF4-FFF2-40B4-BE49-F238E27FC236}">
              <a16:creationId xmlns:a16="http://schemas.microsoft.com/office/drawing/2014/main" id="{683479F3-3C31-438D-9836-6A02EF65EF76}"/>
            </a:ext>
          </a:extLst>
        </xdr:cNvPr>
        <xdr:cNvSpPr/>
      </xdr:nvSpPr>
      <xdr:spPr bwMode="auto">
        <a:xfrm>
          <a:off x="9191624" y="5408839"/>
          <a:ext cx="7902573" cy="13073662"/>
        </a:xfrm>
        <a:prstGeom prst="roundRect">
          <a:avLst>
            <a:gd name="adj" fmla="val 511"/>
          </a:avLst>
        </a:prstGeom>
        <a:solidFill>
          <a:schemeClr val="bg1"/>
        </a:solidFill>
        <a:ln w="9525" cap="flat" cmpd="sng" algn="ctr">
          <a:solidFill>
            <a:srgbClr val="000000"/>
          </a:solidFill>
          <a:prstDash val="solid"/>
          <a:round/>
          <a:headEnd type="none" w="med" len="med"/>
          <a:tailEnd type="none" w="med" len="med"/>
        </a:ln>
        <a:effectLst>
          <a:outerShdw dist="107763" dir="2700000" algn="ctr" rotWithShape="0">
            <a:srgbClr val="808080"/>
          </a:outerShdw>
        </a:effectLst>
      </xdr:spPr>
      <xdr:txBody>
        <a:bodyPr vertOverflow="clip" horzOverflow="clip" wrap="square" lIns="91440" tIns="45720" rIns="91440" bIns="45720" rtlCol="0" anchor="t" upright="1">
          <a:noAutofit/>
        </a:bodyPr>
        <a:lstStyle/>
        <a:p>
          <a:pPr algn="l"/>
          <a:r>
            <a:rPr lang="en-US" altLang="ja-JP" sz="1400" b="1" i="0" u="none" strike="noStrike">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400" b="1" i="0" u="none" strike="noStrike">
              <a:effectLst/>
              <a:latin typeface="Meiryo UI" panose="020B0604030504040204" pitchFamily="50" charset="-128"/>
              <a:ea typeface="Meiryo UI" panose="020B0604030504040204" pitchFamily="50" charset="-128"/>
              <a:cs typeface="Meiryo UI" panose="020B0604030504040204" pitchFamily="50" charset="-128"/>
            </a:rPr>
            <a:t>ご注意</a:t>
          </a:r>
          <a:r>
            <a:rPr lang="en-US" altLang="ja-JP" sz="1400" b="1" i="0" u="none" strike="noStrike">
              <a:effectLst/>
              <a:latin typeface="Meiryo UI" panose="020B0604030504040204" pitchFamily="50" charset="-128"/>
              <a:ea typeface="Meiryo UI" panose="020B0604030504040204" pitchFamily="50" charset="-128"/>
              <a:cs typeface="Meiryo UI" panose="020B0604030504040204" pitchFamily="50" charset="-128"/>
            </a:rPr>
            <a:t>】</a:t>
          </a:r>
        </a:p>
        <a:p>
          <a:pPr algn="l"/>
          <a:r>
            <a:rPr lang="en-US" altLang="ja-JP" sz="1100" b="1" i="0" u="none" strike="noStrike">
              <a:effectLst/>
              <a:latin typeface="Meiryo UI" panose="020B0604030504040204" pitchFamily="50" charset="-128"/>
              <a:ea typeface="Meiryo UI" panose="020B0604030504040204" pitchFamily="50" charset="-128"/>
              <a:cs typeface="Meiryo UI" panose="020B0604030504040204" pitchFamily="50" charset="-128"/>
            </a:rPr>
            <a:t>1</a:t>
          </a:r>
          <a:r>
            <a:rPr lang="ja-JP" altLang="en-US" sz="1100" b="1" i="0" u="none" strike="noStrike">
              <a:effectLst/>
              <a:latin typeface="Meiryo UI" panose="020B0604030504040204" pitchFamily="50" charset="-128"/>
              <a:ea typeface="Meiryo UI" panose="020B0604030504040204" pitchFamily="50" charset="-128"/>
              <a:cs typeface="Meiryo UI" panose="020B0604030504040204" pitchFamily="50" charset="-128"/>
            </a:rPr>
            <a:t>．受験区分について</a:t>
          </a:r>
          <a:endParaRPr lang="en-US" altLang="ja-JP" sz="1100" b="1" i="0" u="none" strike="noStrike">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(1)</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セーフティサブアセッサ</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(SSA)</a:t>
          </a:r>
          <a:r>
            <a:rPr lang="en-US" altLang="ja-JP">
              <a:latin typeface="Meiryo UI" panose="020B0604030504040204" pitchFamily="50" charset="-128"/>
              <a:ea typeface="Meiryo UI" panose="020B0604030504040204" pitchFamily="50" charset="-128"/>
              <a:cs typeface="Meiryo UI" panose="020B0604030504040204" pitchFamily="50" charset="-128"/>
            </a:rPr>
            <a:t> </a:t>
          </a:r>
        </a:p>
        <a:p>
          <a:pPr algn="l"/>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　 ・ </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SN1</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：受験資格は問いません</a:t>
          </a:r>
          <a:r>
            <a:rPr lang="ja-JP" altLang="en-US">
              <a:latin typeface="Meiryo UI" panose="020B0604030504040204" pitchFamily="50" charset="-128"/>
              <a:ea typeface="Meiryo UI" panose="020B0604030504040204" pitchFamily="50" charset="-128"/>
              <a:cs typeface="Meiryo UI" panose="020B0604030504040204" pitchFamily="50" charset="-128"/>
            </a:rPr>
            <a:t> </a:t>
          </a:r>
          <a:endParaRPr lang="en-US" altLang="ja-JP">
            <a:latin typeface="Meiryo UI" panose="020B0604030504040204" pitchFamily="50" charset="-128"/>
            <a:ea typeface="Meiryo UI" panose="020B0604030504040204" pitchFamily="50" charset="-128"/>
            <a:cs typeface="Meiryo UI" panose="020B0604030504040204" pitchFamily="50" charset="-128"/>
          </a:endParaRPr>
        </a:p>
        <a:p>
          <a:pPr algn="l"/>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 　・ </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SN2</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：「前回」「前々回」の</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SSA</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試験で学科試験合格し、再受験の方</a:t>
          </a:r>
          <a:endPar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lang="en-US" altLang="ja-JP" sz="1100" b="0" i="0">
              <a:effectLst/>
              <a:latin typeface="Meiryo UI" panose="020B0604030504040204" pitchFamily="50" charset="-128"/>
              <a:ea typeface="Meiryo UI" panose="020B0604030504040204" pitchFamily="50" charset="-128"/>
              <a:cs typeface="Meiryo UI" panose="020B0604030504040204" pitchFamily="50" charset="-128"/>
            </a:rPr>
            <a:t>(2)</a:t>
          </a:r>
          <a:r>
            <a:rPr lang="ja-JP" altLang="ja-JP" sz="1100" b="0" i="0">
              <a:effectLst/>
              <a:latin typeface="Meiryo UI" panose="020B0604030504040204" pitchFamily="50" charset="-128"/>
              <a:ea typeface="Meiryo UI" panose="020B0604030504040204" pitchFamily="50" charset="-128"/>
              <a:cs typeface="Meiryo UI" panose="020B0604030504040204" pitchFamily="50" charset="-128"/>
            </a:rPr>
            <a:t>セーフティアセッサ</a:t>
          </a:r>
          <a:r>
            <a:rPr lang="en-US" altLang="ja-JP" sz="1100" b="0" i="0">
              <a:effectLst/>
              <a:latin typeface="Meiryo UI" panose="020B0604030504040204" pitchFamily="50" charset="-128"/>
              <a:ea typeface="Meiryo UI" panose="020B0604030504040204" pitchFamily="50" charset="-128"/>
              <a:cs typeface="Meiryo UI" panose="020B0604030504040204" pitchFamily="50" charset="-128"/>
            </a:rPr>
            <a:t>(SA)</a:t>
          </a:r>
          <a:r>
            <a:rPr lang="ja-JP" altLang="en-US" sz="1100" b="0" i="0">
              <a:effectLst/>
              <a:latin typeface="Meiryo UI" panose="020B0604030504040204" pitchFamily="50" charset="-128"/>
              <a:ea typeface="Meiryo UI" panose="020B0604030504040204" pitchFamily="50" charset="-128"/>
              <a:cs typeface="Meiryo UI" panose="020B0604030504040204" pitchFamily="50" charset="-128"/>
            </a:rPr>
            <a:t>試験</a:t>
          </a:r>
          <a:r>
            <a:rPr lang="en-US" altLang="ja-JP" sz="1100">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　・ </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AA</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を選択ください。 </a:t>
          </a:r>
        </a:p>
        <a:p>
          <a:pPr algn="l"/>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(3)</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セーフティシニアアセッサ</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(SEA)</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試験</a:t>
          </a:r>
          <a:endPar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endParaRPr>
        </a:p>
        <a:p>
          <a:pPr algn="l"/>
          <a:r>
            <a:rPr lang="ja-JP" altLang="en-US">
              <a:latin typeface="Meiryo UI" panose="020B0604030504040204" pitchFamily="50" charset="-128"/>
              <a:ea typeface="Meiryo UI" panose="020B0604030504040204" pitchFamily="50" charset="-128"/>
              <a:cs typeface="Meiryo UI" panose="020B0604030504040204" pitchFamily="50" charset="-128"/>
            </a:rPr>
            <a:t> </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　・ </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EC1</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を選択してください。</a:t>
          </a:r>
          <a:r>
            <a:rPr lang="ja-JP" altLang="en-US">
              <a:latin typeface="Meiryo UI" panose="020B0604030504040204" pitchFamily="50" charset="-128"/>
              <a:ea typeface="Meiryo UI" panose="020B0604030504040204" pitchFamily="50" charset="-128"/>
              <a:cs typeface="Meiryo UI" panose="020B0604030504040204" pitchFamily="50" charset="-128"/>
            </a:rPr>
            <a:t> </a:t>
          </a:r>
          <a:endParaRPr lang="en-US" altLang="ja-JP">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(4)</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セーフティリードアセッサ</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(SLA)</a:t>
          </a:r>
        </a:p>
        <a:p>
          <a:pPr algn="l"/>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　 ・ </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L1</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SA</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資格者で、</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1</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年以上の安全関連実務経験があり、新規受験の方</a:t>
          </a:r>
          <a:r>
            <a:rPr lang="ja-JP" altLang="en-US">
              <a:latin typeface="Meiryo UI" panose="020B0604030504040204" pitchFamily="50" charset="-128"/>
              <a:ea typeface="Meiryo UI" panose="020B0604030504040204" pitchFamily="50" charset="-128"/>
              <a:cs typeface="Meiryo UI" panose="020B0604030504040204" pitchFamily="50" charset="-128"/>
            </a:rPr>
            <a:t> </a:t>
          </a:r>
          <a:endParaRPr lang="en-US" altLang="ja-JP">
            <a:latin typeface="Meiryo UI" panose="020B0604030504040204" pitchFamily="50" charset="-128"/>
            <a:ea typeface="Meiryo UI" panose="020B0604030504040204" pitchFamily="50" charset="-128"/>
            <a:cs typeface="Meiryo UI" panose="020B0604030504040204" pitchFamily="50" charset="-128"/>
          </a:endParaRPr>
        </a:p>
        <a:p>
          <a:pPr algn="l"/>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   ・ </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L2</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：前年度、前</a:t>
          </a:r>
          <a:r>
            <a:rPr lang="ja-JP" altLang="ja-JP" sz="1100" b="0" i="0">
              <a:effectLst/>
              <a:latin typeface="Meiryo UI" panose="020B0604030504040204" pitchFamily="50" charset="-128"/>
              <a:ea typeface="Meiryo UI" panose="020B0604030504040204" pitchFamily="50" charset="-128"/>
              <a:cs typeface="Meiryo UI" panose="020B0604030504040204" pitchFamily="50" charset="-128"/>
            </a:rPr>
            <a:t>々</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年度</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SLA</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試験で実務試験に合格し、再受験の方</a:t>
          </a:r>
          <a:r>
            <a:rPr lang="ja-JP" altLang="en-US">
              <a:latin typeface="Meiryo UI" panose="020B0604030504040204" pitchFamily="50" charset="-128"/>
              <a:ea typeface="Meiryo UI" panose="020B0604030504040204" pitchFamily="50" charset="-128"/>
              <a:cs typeface="Meiryo UI" panose="020B0604030504040204" pitchFamily="50" charset="-128"/>
            </a:rPr>
            <a:t> </a:t>
          </a:r>
          <a:endParaRPr lang="en-US" altLang="ja-JP">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(5)</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ロボットセーフティアセッサ（</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RSA)</a:t>
          </a:r>
        </a:p>
        <a:p>
          <a:pPr algn="l"/>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　 ・ </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X1</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：セーフティアセッサ（</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SSA,SA,SLA)</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資格を保有している方</a:t>
          </a:r>
        </a:p>
        <a:p>
          <a:pPr algn="l"/>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   ・ </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X2</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：セーフティアセッサ（</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SSA,SA,SLA)</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資格を保有していなくて、セーフティサブアセッサ試験と同時受験する方</a:t>
          </a:r>
          <a:endPar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     ※ </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受験区分：</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X2 </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の場合は、事前に</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SSA</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試験の申込が必要です。</a:t>
          </a:r>
          <a:endPar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 SSA</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試験の申込が未だの場合は、</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RSA</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試験の申込は受付できません。</a:t>
          </a:r>
          <a:endPar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endParaRPr>
        </a:p>
        <a:p>
          <a:pPr algn="l"/>
          <a:endPar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1100" b="1" i="0" u="none" strike="noStrike">
              <a:effectLst/>
              <a:latin typeface="Meiryo UI" panose="020B0604030504040204" pitchFamily="50" charset="-128"/>
              <a:ea typeface="Meiryo UI" panose="020B0604030504040204" pitchFamily="50" charset="-128"/>
              <a:cs typeface="Meiryo UI" panose="020B0604030504040204" pitchFamily="50" charset="-128"/>
            </a:rPr>
            <a:t>2.</a:t>
          </a:r>
          <a:r>
            <a:rPr lang="ja-JP" altLang="en-US" sz="1100" b="1" i="0" u="none" strike="noStrike">
              <a:effectLst/>
              <a:latin typeface="Meiryo UI" panose="020B0604030504040204" pitchFamily="50" charset="-128"/>
              <a:ea typeface="Meiryo UI" panose="020B0604030504040204" pitchFamily="50" charset="-128"/>
              <a:cs typeface="Meiryo UI" panose="020B0604030504040204" pitchFamily="50" charset="-128"/>
            </a:rPr>
            <a:t>　キャンセル・変更について</a:t>
          </a:r>
        </a:p>
        <a:p>
          <a:r>
            <a:rPr lang="ja-JP" altLang="ja-JP" sz="1100" b="0" i="0">
              <a:effectLst/>
              <a:latin typeface="Meiryo UI" panose="020B0604030504040204" pitchFamily="50" charset="-128"/>
              <a:ea typeface="Meiryo UI" panose="020B0604030504040204" pitchFamily="50" charset="-128"/>
              <a:cs typeface="Meiryo UI" panose="020B0604030504040204" pitchFamily="50" charset="-128"/>
            </a:rPr>
            <a:t>・受付完了後の、キャンセル、変更（資格区分、受験区分、試験日、試験会場、受験者、認証カードの要否）は受け付けておりません。十分ご注意のうえ、お申込みください。</a:t>
          </a:r>
          <a:endParaRPr lang="ja-JP" altLang="ja-JP">
            <a:effectLst/>
            <a:latin typeface="Meiryo UI" panose="020B0604030504040204" pitchFamily="50" charset="-128"/>
            <a:ea typeface="Meiryo UI" panose="020B0604030504040204" pitchFamily="50" charset="-128"/>
            <a:cs typeface="Meiryo UI" panose="020B0604030504040204" pitchFamily="50" charset="-128"/>
          </a:endParaRPr>
        </a:p>
        <a:p>
          <a:pPr algn="l"/>
          <a:endPar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1100" b="1" i="0" u="none" strike="noStrike">
              <a:effectLst/>
              <a:latin typeface="Meiryo UI" panose="020B0604030504040204" pitchFamily="50" charset="-128"/>
              <a:ea typeface="Meiryo UI" panose="020B0604030504040204" pitchFamily="50" charset="-128"/>
              <a:cs typeface="Meiryo UI" panose="020B0604030504040204" pitchFamily="50" charset="-128"/>
            </a:rPr>
            <a:t>3.</a:t>
          </a:r>
          <a:r>
            <a:rPr lang="ja-JP" altLang="en-US" sz="1100" b="1" i="0" u="none" strike="noStrike">
              <a:effectLst/>
              <a:latin typeface="Meiryo UI" panose="020B0604030504040204" pitchFamily="50" charset="-128"/>
              <a:ea typeface="Meiryo UI" panose="020B0604030504040204" pitchFamily="50" charset="-128"/>
              <a:cs typeface="Meiryo UI" panose="020B0604030504040204" pitchFamily="50" charset="-128"/>
            </a:rPr>
            <a:t>　請求書について</a:t>
          </a:r>
          <a:endParaRPr lang="en-US" altLang="ja-JP" sz="1100" b="1" i="0" u="none" strike="noStrike">
            <a:effectLst/>
            <a:latin typeface="Meiryo UI" panose="020B0604030504040204" pitchFamily="50" charset="-128"/>
            <a:ea typeface="Meiryo UI" panose="020B0604030504040204" pitchFamily="50" charset="-128"/>
            <a:cs typeface="Meiryo UI" panose="020B0604030504040204" pitchFamily="50" charset="-128"/>
          </a:endParaRPr>
        </a:p>
        <a:p>
          <a:pPr algn="l"/>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日本認証では請求書および領収書は、電子請求書発行システム「楽楽明細」を利用し、</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PDF</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ファイルをメールに添付してお送りします。</a:t>
          </a:r>
        </a:p>
        <a:p>
          <a:pPr algn="l"/>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弊社ホームページの</a:t>
          </a:r>
          <a:r>
            <a:rPr lang="en-US" altLang="ja-JP" sz="1100" b="1" i="0" u="none" strike="noStrike">
              <a:solidFill>
                <a:srgbClr val="0070C0"/>
              </a:solidFill>
              <a:effectLst/>
              <a:latin typeface="Meiryo UI" panose="020B0604030504040204" pitchFamily="50" charset="-128"/>
              <a:ea typeface="Meiryo UI" panose="020B0604030504040204" pitchFamily="50" charset="-128"/>
              <a:cs typeface="Meiryo UI" panose="020B0604030504040204" pitchFamily="50" charset="-128"/>
            </a:rPr>
            <a:t>FAQ</a:t>
          </a:r>
          <a:r>
            <a:rPr lang="ja-JP" altLang="en-US" sz="1100" b="1" i="0" u="none" strike="noStrike">
              <a:solidFill>
                <a:srgbClr val="0070C0"/>
              </a:solidFill>
              <a:effectLst/>
              <a:latin typeface="Meiryo UI" panose="020B0604030504040204" pitchFamily="50" charset="-128"/>
              <a:ea typeface="Meiryo UI" panose="020B0604030504040204" pitchFamily="50" charset="-128"/>
              <a:cs typeface="Meiryo UI" panose="020B0604030504040204" pitchFamily="50" charset="-128"/>
            </a:rPr>
            <a:t>「請求書について確認したい」</a:t>
          </a:r>
          <a:r>
            <a:rPr lang="en-US" altLang="ja-JP" sz="1100" b="1" i="0" u="none" strike="noStrike">
              <a:solidFill>
                <a:srgbClr val="0070C0"/>
              </a:solidFill>
              <a:effectLst/>
              <a:latin typeface="Meiryo UI" panose="020B0604030504040204" pitchFamily="50" charset="-128"/>
              <a:ea typeface="Meiryo UI" panose="020B0604030504040204" pitchFamily="50" charset="-128"/>
              <a:cs typeface="Meiryo UI" panose="020B0604030504040204" pitchFamily="50" charset="-128"/>
            </a:rPr>
            <a:t>(※3)</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をご確認ください。</a:t>
          </a:r>
        </a:p>
        <a:p>
          <a:pPr algn="l"/>
          <a:endPar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1100" b="1" i="0" u="none" strike="noStrike">
              <a:effectLst/>
              <a:latin typeface="Meiryo UI" panose="020B0604030504040204" pitchFamily="50" charset="-128"/>
              <a:ea typeface="Meiryo UI" panose="020B0604030504040204" pitchFamily="50" charset="-128"/>
              <a:cs typeface="Meiryo UI" panose="020B0604030504040204" pitchFamily="50" charset="-128"/>
            </a:rPr>
            <a:t>4</a:t>
          </a:r>
          <a:r>
            <a:rPr lang="ja-JP" altLang="en-US" sz="1100" b="1" i="0" u="none" strike="noStrike">
              <a:effectLst/>
              <a:latin typeface="Meiryo UI" panose="020B0604030504040204" pitchFamily="50" charset="-128"/>
              <a:ea typeface="Meiryo UI" panose="020B0604030504040204" pitchFamily="50" charset="-128"/>
              <a:cs typeface="Meiryo UI" panose="020B0604030504040204" pitchFamily="50" charset="-128"/>
            </a:rPr>
            <a:t>．受験料の振込について</a:t>
          </a:r>
        </a:p>
        <a:p>
          <a:pPr algn="l"/>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・受験料は、振込期限日までにお振込みください。</a:t>
          </a:r>
        </a:p>
        <a:p>
          <a:pPr algn="l"/>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・請求書希望の場合は、請求書記載の振込期限日までにお振込み下さい。</a:t>
          </a:r>
        </a:p>
        <a:p>
          <a:pPr algn="l"/>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・振込期限日までに入金確認ができない場合は、自動的に申込をキャンセルさせていただきます。</a:t>
          </a:r>
        </a:p>
        <a:p>
          <a:pPr algn="l"/>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・認証カードを希望された方は、受験料と一緒にカード代を振込まないでください。</a:t>
          </a:r>
        </a:p>
        <a:p>
          <a:pPr algn="l"/>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	</a:t>
          </a:r>
          <a:endPar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1100" b="1" i="0" u="none" strike="noStrike">
              <a:effectLst/>
              <a:latin typeface="Meiryo UI" panose="020B0604030504040204" pitchFamily="50" charset="-128"/>
              <a:ea typeface="Meiryo UI" panose="020B0604030504040204" pitchFamily="50" charset="-128"/>
              <a:cs typeface="Meiryo UI" panose="020B0604030504040204" pitchFamily="50" charset="-128"/>
            </a:rPr>
            <a:t>5</a:t>
          </a:r>
          <a:r>
            <a:rPr lang="ja-JP" altLang="en-US" sz="1100" b="1" i="0" u="none" strike="noStrike">
              <a:effectLst/>
              <a:latin typeface="Meiryo UI" panose="020B0604030504040204" pitchFamily="50" charset="-128"/>
              <a:ea typeface="Meiryo UI" panose="020B0604030504040204" pitchFamily="50" charset="-128"/>
              <a:cs typeface="Meiryo UI" panose="020B0604030504040204" pitchFamily="50" charset="-128"/>
            </a:rPr>
            <a:t>．認証カードについて</a:t>
          </a:r>
        </a:p>
        <a:p>
          <a:pPr algn="l"/>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・認証カードは、受験料とは別に </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3</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300</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円（税込）</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枚の発行費用がかかります。 </a:t>
          </a:r>
        </a:p>
        <a:p>
          <a:pPr algn="l"/>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・合格発表後、</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5</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営業日以内に、申込責任者宛に請求書を発行・送付いたします。</a:t>
          </a:r>
        </a:p>
        <a:p>
          <a:pPr algn="l"/>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・請求書に記載の振込期限日までにお振込み下さい。　</a:t>
          </a:r>
        </a:p>
        <a:p>
          <a:pPr algn="l"/>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・振込先は、請求書内に記載しています。</a:t>
          </a:r>
        </a:p>
        <a:p>
          <a:pPr algn="l"/>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・振込期限日までに入金確認ができない場合は、自動的に申込をキャンセルさせていただきます。</a:t>
          </a:r>
        </a:p>
        <a:p>
          <a:pPr algn="l"/>
          <a:endPar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endParaRPr>
        </a:p>
        <a:p>
          <a:pPr eaLnBrk="1" fontAlgn="auto" latinLnBrk="0" hangingPunct="1"/>
          <a:r>
            <a:rPr lang="en-US" altLang="ja-JP" sz="1100" b="1" i="0" baseline="0">
              <a:effectLst/>
              <a:latin typeface="Meiryo UI" panose="020B0604030504040204" pitchFamily="50" charset="-128"/>
              <a:ea typeface="Meiryo UI" panose="020B0604030504040204" pitchFamily="50" charset="-128"/>
              <a:cs typeface="Meiryo UI" panose="020B0604030504040204" pitchFamily="50" charset="-128"/>
            </a:rPr>
            <a:t>6.</a:t>
          </a:r>
          <a:r>
            <a:rPr lang="ja-JP" altLang="en-US" sz="1100" b="1" i="0" baseline="0">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100" b="1">
              <a:effectLst/>
              <a:latin typeface="Meiryo UI" panose="020B0604030504040204" pitchFamily="50" charset="-128"/>
              <a:ea typeface="Meiryo UI" panose="020B0604030504040204" pitchFamily="50" charset="-128"/>
              <a:cs typeface="Meiryo UI" panose="020B0604030504040204" pitchFamily="50" charset="-128"/>
            </a:rPr>
            <a:t>送付物の発送日について</a:t>
          </a:r>
          <a:endParaRPr lang="ja-JP" altLang="ja-JP">
            <a:effectLst/>
            <a:latin typeface="Meiryo UI" panose="020B0604030504040204" pitchFamily="50" charset="-128"/>
            <a:ea typeface="Meiryo UI" panose="020B0604030504040204" pitchFamily="50" charset="-128"/>
            <a:cs typeface="Meiryo UI" panose="020B0604030504040204" pitchFamily="50" charset="-128"/>
          </a:endParaRPr>
        </a:p>
        <a:p>
          <a:pPr eaLnBrk="1" fontAlgn="auto" latinLnBrk="0" hangingPunct="1"/>
          <a:r>
            <a:rPr kumimoji="1" lang="ja-JP" altLang="ja-JP" sz="1100" b="0" i="0" baseline="0">
              <a:effectLst/>
              <a:latin typeface="Meiryo UI" panose="020B0604030504040204" pitchFamily="50" charset="-128"/>
              <a:ea typeface="Meiryo UI" panose="020B0604030504040204" pitchFamily="50" charset="-128"/>
              <a:cs typeface="Meiryo UI" panose="020B0604030504040204" pitchFamily="50" charset="-128"/>
            </a:rPr>
            <a:t>・受験票は、受験日の</a:t>
          </a:r>
          <a:r>
            <a:rPr kumimoji="1" lang="en-US" altLang="ja-JP" sz="1100" b="0" i="0" baseline="0">
              <a:effectLst/>
              <a:latin typeface="Meiryo UI" panose="020B0604030504040204" pitchFamily="50" charset="-128"/>
              <a:ea typeface="Meiryo UI" panose="020B0604030504040204" pitchFamily="50" charset="-128"/>
              <a:cs typeface="Meiryo UI" panose="020B0604030504040204" pitchFamily="50" charset="-128"/>
            </a:rPr>
            <a:t>10</a:t>
          </a:r>
          <a:r>
            <a:rPr kumimoji="1" lang="ja-JP" altLang="en-US" sz="1100" b="0" i="0" baseline="0">
              <a:effectLst/>
              <a:latin typeface="Meiryo UI" panose="020B0604030504040204" pitchFamily="50" charset="-128"/>
              <a:ea typeface="Meiryo UI" panose="020B0604030504040204" pitchFamily="50" charset="-128"/>
              <a:cs typeface="Meiryo UI" panose="020B0604030504040204" pitchFamily="50" charset="-128"/>
            </a:rPr>
            <a:t>日前</a:t>
          </a:r>
          <a:r>
            <a:rPr kumimoji="1" lang="ja-JP" altLang="ja-JP" sz="1100" b="0" i="0" baseline="0">
              <a:effectLst/>
              <a:latin typeface="Meiryo UI" panose="020B0604030504040204" pitchFamily="50" charset="-128"/>
              <a:ea typeface="Meiryo UI" panose="020B0604030504040204" pitchFamily="50" charset="-128"/>
              <a:cs typeface="Meiryo UI" panose="020B0604030504040204" pitchFamily="50" charset="-128"/>
            </a:rPr>
            <a:t>までに発送します。</a:t>
          </a:r>
          <a:endParaRPr lang="ja-JP" altLang="ja-JP">
            <a:effectLst/>
            <a:latin typeface="Meiryo UI" panose="020B0604030504040204" pitchFamily="50" charset="-128"/>
            <a:ea typeface="Meiryo UI" panose="020B0604030504040204" pitchFamily="50" charset="-128"/>
            <a:cs typeface="Meiryo UI" panose="020B0604030504040204" pitchFamily="50" charset="-128"/>
          </a:endParaRPr>
        </a:p>
        <a:p>
          <a:pPr eaLnBrk="1" fontAlgn="auto" latinLnBrk="0" hangingPunct="1"/>
          <a:r>
            <a:rPr kumimoji="1" lang="ja-JP" altLang="ja-JP" sz="1100" b="0" i="0" baseline="0">
              <a:effectLst/>
              <a:latin typeface="Meiryo UI" panose="020B0604030504040204" pitchFamily="50" charset="-128"/>
              <a:ea typeface="Meiryo UI" panose="020B0604030504040204" pitchFamily="50" charset="-128"/>
              <a:cs typeface="Meiryo UI" panose="020B0604030504040204" pitchFamily="50" charset="-128"/>
            </a:rPr>
            <a:t>・試験結果通知は合格発表後、約</a:t>
          </a:r>
          <a:r>
            <a:rPr kumimoji="1" lang="en-US" altLang="ja-JP" sz="1100" b="0" i="0" baseline="0">
              <a:effectLst/>
              <a:latin typeface="Meiryo UI" panose="020B0604030504040204" pitchFamily="50" charset="-128"/>
              <a:ea typeface="Meiryo UI" panose="020B0604030504040204" pitchFamily="50" charset="-128"/>
              <a:cs typeface="Meiryo UI" panose="020B0604030504040204" pitchFamily="50" charset="-128"/>
            </a:rPr>
            <a:t>1</a:t>
          </a:r>
          <a:r>
            <a:rPr kumimoji="1" lang="ja-JP" altLang="ja-JP" sz="1100" b="0" i="0" baseline="0">
              <a:effectLst/>
              <a:latin typeface="Meiryo UI" panose="020B0604030504040204" pitchFamily="50" charset="-128"/>
              <a:ea typeface="Meiryo UI" panose="020B0604030504040204" pitchFamily="50" charset="-128"/>
              <a:cs typeface="Meiryo UI" panose="020B0604030504040204" pitchFamily="50" charset="-128"/>
            </a:rPr>
            <a:t>ヶ月後に発送します。</a:t>
          </a:r>
          <a:endParaRPr lang="ja-JP" altLang="ja-JP">
            <a:effectLst/>
            <a:latin typeface="Meiryo UI" panose="020B0604030504040204" pitchFamily="50" charset="-128"/>
            <a:ea typeface="Meiryo UI" panose="020B0604030504040204" pitchFamily="50" charset="-128"/>
            <a:cs typeface="Meiryo UI" panose="020B0604030504040204" pitchFamily="50" charset="-128"/>
          </a:endParaRPr>
        </a:p>
        <a:p>
          <a:pPr eaLnBrk="1" fontAlgn="auto" latinLnBrk="0" hangingPunct="1"/>
          <a:r>
            <a:rPr kumimoji="1" lang="ja-JP" altLang="ja-JP" sz="1100" b="0" i="0" baseline="0">
              <a:effectLst/>
              <a:latin typeface="Meiryo UI" panose="020B0604030504040204" pitchFamily="50" charset="-128"/>
              <a:ea typeface="Meiryo UI" panose="020B0604030504040204" pitchFamily="50" charset="-128"/>
              <a:cs typeface="Meiryo UI" panose="020B0604030504040204" pitchFamily="50" charset="-128"/>
            </a:rPr>
            <a:t>・認証カードは合格発表後、約</a:t>
          </a:r>
          <a:r>
            <a:rPr kumimoji="1" lang="en-US" altLang="ja-JP" sz="1100" b="0" i="0" baseline="0">
              <a:effectLst/>
              <a:latin typeface="Meiryo UI" panose="020B0604030504040204" pitchFamily="50" charset="-128"/>
              <a:ea typeface="Meiryo UI" panose="020B0604030504040204" pitchFamily="50" charset="-128"/>
              <a:cs typeface="Meiryo UI" panose="020B0604030504040204" pitchFamily="50" charset="-128"/>
            </a:rPr>
            <a:t>2</a:t>
          </a:r>
          <a:r>
            <a:rPr kumimoji="1" lang="ja-JP" altLang="ja-JP" sz="1100" b="0" i="0" baseline="0">
              <a:effectLst/>
              <a:latin typeface="Meiryo UI" panose="020B0604030504040204" pitchFamily="50" charset="-128"/>
              <a:ea typeface="Meiryo UI" panose="020B0604030504040204" pitchFamily="50" charset="-128"/>
              <a:cs typeface="Meiryo UI" panose="020B0604030504040204" pitchFamily="50" charset="-128"/>
            </a:rPr>
            <a:t>ヶ月後に発送します。</a:t>
          </a:r>
          <a:endParaRPr lang="ja-JP" altLang="ja-JP">
            <a:effectLst/>
            <a:latin typeface="Meiryo UI" panose="020B0604030504040204" pitchFamily="50" charset="-128"/>
            <a:ea typeface="Meiryo UI" panose="020B0604030504040204" pitchFamily="50" charset="-128"/>
            <a:cs typeface="Meiryo UI" panose="020B0604030504040204" pitchFamily="50" charset="-128"/>
          </a:endParaRPr>
        </a:p>
        <a:p>
          <a:endParaRPr lang="en-US" altLang="ja-JP" sz="1100" b="1" i="0">
            <a:effectLst/>
            <a:latin typeface="Meiryo UI" panose="020B0604030504040204" pitchFamily="50" charset="-128"/>
            <a:ea typeface="Meiryo UI" panose="020B0604030504040204" pitchFamily="50" charset="-128"/>
            <a:cs typeface="Meiryo UI" panose="020B0604030504040204" pitchFamily="50" charset="-128"/>
          </a:endParaRPr>
        </a:p>
        <a:p>
          <a:r>
            <a:rPr lang="en-US" altLang="ja-JP" sz="1100" b="1" i="0">
              <a:effectLst/>
              <a:latin typeface="Meiryo UI" panose="020B0604030504040204" pitchFamily="50" charset="-128"/>
              <a:ea typeface="Meiryo UI" panose="020B0604030504040204" pitchFamily="50" charset="-128"/>
              <a:cs typeface="Meiryo UI" panose="020B0604030504040204" pitchFamily="50" charset="-128"/>
            </a:rPr>
            <a:t>7</a:t>
          </a:r>
          <a:r>
            <a:rPr lang="ja-JP" altLang="ja-JP" sz="1100" b="1" i="0">
              <a:effectLst/>
              <a:latin typeface="Meiryo UI" panose="020B0604030504040204" pitchFamily="50" charset="-128"/>
              <a:ea typeface="Meiryo UI" panose="020B0604030504040204" pitchFamily="50" charset="-128"/>
              <a:cs typeface="Meiryo UI" panose="020B0604030504040204" pitchFamily="50" charset="-128"/>
            </a:rPr>
            <a:t>．送付書類（受験票、試験結果通知書など）の送付先について</a:t>
          </a:r>
          <a:endParaRPr lang="ja-JP" altLang="ja-JP">
            <a:effectLst/>
            <a:latin typeface="Meiryo UI" panose="020B0604030504040204" pitchFamily="50" charset="-128"/>
            <a:ea typeface="Meiryo UI" panose="020B0604030504040204" pitchFamily="50" charset="-128"/>
            <a:cs typeface="Meiryo UI" panose="020B0604030504040204" pitchFamily="50" charset="-128"/>
          </a:endParaRPr>
        </a:p>
        <a:p>
          <a:r>
            <a:rPr lang="ja-JP" altLang="ja-JP" sz="1100" b="0" i="0">
              <a:effectLst/>
              <a:latin typeface="Meiryo UI" panose="020B0604030504040204" pitchFamily="50" charset="-128"/>
              <a:ea typeface="Meiryo UI" panose="020B0604030504040204" pitchFamily="50" charset="-128"/>
              <a:cs typeface="Meiryo UI" panose="020B0604030504040204" pitchFamily="50" charset="-128"/>
            </a:rPr>
            <a:t>・送付書類（受験票、試験結果通知書など）は、全受験者分をまとめて、申込責任者宛に送付します。申込責任者の方から各受験者へ配布願います。</a:t>
          </a:r>
          <a:endParaRPr lang="ja-JP" altLang="ja-JP">
            <a:effectLst/>
            <a:latin typeface="Meiryo UI" panose="020B0604030504040204" pitchFamily="50" charset="-128"/>
            <a:ea typeface="Meiryo UI" panose="020B0604030504040204" pitchFamily="50" charset="-128"/>
            <a:cs typeface="Meiryo UI" panose="020B0604030504040204" pitchFamily="50" charset="-128"/>
          </a:endParaRPr>
        </a:p>
        <a:p>
          <a:r>
            <a:rPr lang="ja-JP" altLang="ja-JP" sz="1100" b="0" i="0">
              <a:effectLst/>
              <a:latin typeface="Meiryo UI" panose="020B0604030504040204" pitchFamily="50" charset="-128"/>
              <a:ea typeface="Meiryo UI" panose="020B0604030504040204" pitchFamily="50" charset="-128"/>
              <a:cs typeface="Meiryo UI" panose="020B0604030504040204" pitchFamily="50" charset="-128"/>
            </a:rPr>
            <a:t>・送付書類は、受験者毎に封筒に入れ封をした状態で送付します。</a:t>
          </a:r>
          <a:endParaRPr lang="ja-JP" altLang="ja-JP">
            <a:effectLst/>
            <a:latin typeface="Meiryo UI" panose="020B0604030504040204" pitchFamily="50" charset="-128"/>
            <a:ea typeface="Meiryo UI" panose="020B0604030504040204" pitchFamily="50" charset="-128"/>
            <a:cs typeface="Meiryo UI" panose="020B0604030504040204" pitchFamily="50" charset="-128"/>
          </a:endParaRPr>
        </a:p>
        <a:p>
          <a:r>
            <a:rPr lang="ja-JP"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・送付書類の宛先には、受験者名簿シートに記入された</a:t>
          </a:r>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会社</a:t>
          </a:r>
          <a:r>
            <a:rPr lang="ja-JP"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住所</a:t>
          </a:r>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と</a:t>
          </a:r>
          <a:r>
            <a:rPr lang="ja-JP"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氏名を記載します</a:t>
          </a:r>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ので、</a:t>
          </a:r>
          <a:r>
            <a:rPr lang="ja-JP"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会社住所</a:t>
          </a:r>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欄は必ず記入願います。</a:t>
          </a:r>
          <a:endPar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endParaRPr lang="en-US" altLang="ja-JP" sz="1100" b="0" i="0">
            <a:effectLst/>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100" b="1">
              <a:effectLst/>
              <a:latin typeface="Meiryo UI" panose="020B0604030504040204" pitchFamily="50" charset="-128"/>
              <a:ea typeface="Meiryo UI" panose="020B0604030504040204" pitchFamily="50" charset="-128"/>
              <a:cs typeface="Meiryo UI" panose="020B0604030504040204" pitchFamily="50" charset="-128"/>
            </a:rPr>
            <a:t>8.</a:t>
          </a:r>
          <a:r>
            <a:rPr kumimoji="1" lang="ja-JP" altLang="ja-JP" sz="1100" b="1">
              <a:effectLst/>
              <a:latin typeface="Meiryo UI" panose="020B0604030504040204" pitchFamily="50" charset="-128"/>
              <a:ea typeface="Meiryo UI" panose="020B0604030504040204" pitchFamily="50" charset="-128"/>
              <a:cs typeface="Meiryo UI" panose="020B0604030504040204" pitchFamily="50" charset="-128"/>
            </a:rPr>
            <a:t>　マイページへの登録について</a:t>
          </a:r>
          <a:endParaRPr lang="ja-JP" altLang="ja-JP">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100">
              <a:effectLst/>
              <a:latin typeface="Meiryo UI" panose="020B0604030504040204" pitchFamily="50" charset="-128"/>
              <a:ea typeface="Meiryo UI" panose="020B0604030504040204" pitchFamily="50" charset="-128"/>
              <a:cs typeface="Meiryo UI" panose="020B0604030504040204" pitchFamily="50" charset="-128"/>
            </a:rPr>
            <a:t>「受験者名簿」シートに記入された内容で、マイページの仮登録を行います。</a:t>
          </a:r>
          <a:endParaRPr lang="ja-JP" altLang="ja-JP">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100">
              <a:effectLst/>
              <a:latin typeface="Meiryo UI" panose="020B0604030504040204" pitchFamily="50" charset="-128"/>
              <a:ea typeface="Meiryo UI" panose="020B0604030504040204" pitchFamily="50" charset="-128"/>
              <a:cs typeface="Meiryo UI" panose="020B0604030504040204" pitchFamily="50" charset="-128"/>
            </a:rPr>
            <a:t>その際ご記入いただいたメールアドレスをマイページのログイン</a:t>
          </a:r>
          <a:r>
            <a:rPr kumimoji="1" lang="en-US" altLang="ja-JP" sz="1100">
              <a:effectLst/>
              <a:latin typeface="Meiryo UI" panose="020B0604030504040204" pitchFamily="50" charset="-128"/>
              <a:ea typeface="Meiryo UI" panose="020B0604030504040204" pitchFamily="50" charset="-128"/>
              <a:cs typeface="Meiryo UI" panose="020B0604030504040204" pitchFamily="50" charset="-128"/>
            </a:rPr>
            <a:t>ID</a:t>
          </a:r>
          <a:r>
            <a:rPr kumimoji="1" lang="ja-JP" altLang="ja-JP" sz="1100">
              <a:effectLst/>
              <a:latin typeface="Meiryo UI" panose="020B0604030504040204" pitchFamily="50" charset="-128"/>
              <a:ea typeface="Meiryo UI" panose="020B0604030504040204" pitchFamily="50" charset="-128"/>
              <a:cs typeface="Meiryo UI" panose="020B0604030504040204" pitchFamily="50" charset="-128"/>
            </a:rPr>
            <a:t>として使用いたしますので、受験者ご本人のメールアドレスを記入願います。</a:t>
          </a:r>
          <a:endParaRPr lang="ja-JP" altLang="ja-JP">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100">
              <a:effectLst/>
              <a:latin typeface="Meiryo UI" panose="020B0604030504040204" pitchFamily="50" charset="-128"/>
              <a:ea typeface="Meiryo UI" panose="020B0604030504040204" pitchFamily="50" charset="-128"/>
              <a:cs typeface="Meiryo UI" panose="020B0604030504040204" pitchFamily="50" charset="-128"/>
            </a:rPr>
            <a:t>マイページに登録済の場合は、「受験者名簿」シートに記入された内容にて、「会社情報」、「会社住所」を上書きいたします。</a:t>
          </a:r>
          <a:endParaRPr lang="ja-JP" altLang="ja-JP">
            <a:effectLst/>
            <a:latin typeface="Meiryo UI" panose="020B0604030504040204" pitchFamily="50" charset="-128"/>
            <a:ea typeface="Meiryo UI" panose="020B0604030504040204" pitchFamily="50" charset="-128"/>
            <a:cs typeface="Meiryo UI" panose="020B0604030504040204" pitchFamily="50" charset="-128"/>
          </a:endParaRPr>
        </a:p>
        <a:p>
          <a:endParaRPr lang="en-US" altLang="ja-JP" sz="1100" b="0" i="0">
            <a:effectLst/>
            <a:latin typeface="Meiryo UI" panose="020B0604030504040204" pitchFamily="50" charset="-128"/>
            <a:ea typeface="Meiryo UI" panose="020B0604030504040204" pitchFamily="50" charset="-128"/>
            <a:cs typeface="Meiryo UI" panose="020B0604030504040204" pitchFamily="50" charset="-128"/>
          </a:endParaRPr>
        </a:p>
        <a:p>
          <a:endParaRPr lang="en-US" altLang="ja-JP" sz="1100" b="0" i="0">
            <a:effectLst/>
            <a:latin typeface="Meiryo UI" panose="020B0604030504040204" pitchFamily="50" charset="-128"/>
            <a:ea typeface="Meiryo UI" panose="020B0604030504040204" pitchFamily="50" charset="-128"/>
            <a:cs typeface="Meiryo UI" panose="020B0604030504040204" pitchFamily="50" charset="-128"/>
          </a:endParaRPr>
        </a:p>
        <a:p>
          <a:pPr algn="l"/>
          <a:endPar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211932</xdr:colOff>
      <xdr:row>68</xdr:row>
      <xdr:rowOff>40482</xdr:rowOff>
    </xdr:from>
    <xdr:to>
      <xdr:col>66</xdr:col>
      <xdr:colOff>0</xdr:colOff>
      <xdr:row>95</xdr:row>
      <xdr:rowOff>23816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3576995" y="15375732"/>
          <a:ext cx="14528005" cy="6091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t>仕組みと使い方</a:t>
          </a:r>
          <a:endParaRPr kumimoji="1" lang="en-US" altLang="ja-JP" sz="1100" b="1"/>
        </a:p>
        <a:p>
          <a:r>
            <a:rPr kumimoji="1" lang="ja-JP" altLang="en-US" sz="1100" b="0" i="0" u="none" strike="noStrike">
              <a:solidFill>
                <a:schemeClr val="dk1"/>
              </a:solidFill>
              <a:effectLst/>
              <a:latin typeface="+mn-lt"/>
              <a:ea typeface="+mn-ea"/>
              <a:cs typeface="+mn-cs"/>
            </a:rPr>
            <a:t>①「申込責任者シート」の</a:t>
          </a:r>
          <a:r>
            <a:rPr kumimoji="1" lang="en-US" altLang="ja-JP" sz="1100" b="0" i="0" u="none" strike="noStrike">
              <a:solidFill>
                <a:schemeClr val="dk1"/>
              </a:solidFill>
              <a:effectLst/>
              <a:latin typeface="+mn-lt"/>
              <a:ea typeface="+mn-ea"/>
              <a:cs typeface="+mn-cs"/>
            </a:rPr>
            <a:t>72</a:t>
          </a:r>
          <a:r>
            <a:rPr kumimoji="1" lang="ja-JP" altLang="en-US" sz="1100" b="0" i="0" u="none" strike="noStrike">
              <a:solidFill>
                <a:schemeClr val="dk1"/>
              </a:solidFill>
              <a:effectLst/>
              <a:latin typeface="+mn-lt"/>
              <a:ea typeface="+mn-ea"/>
              <a:cs typeface="+mn-cs"/>
            </a:rPr>
            <a:t>列あたりにある「</a:t>
          </a:r>
          <a:r>
            <a:rPr lang="ja-JP" altLang="en-US" sz="1100" b="0" i="0" u="none" strike="noStrike">
              <a:solidFill>
                <a:schemeClr val="dk1"/>
              </a:solidFill>
              <a:effectLst/>
              <a:latin typeface="+mn-lt"/>
              <a:ea typeface="+mn-ea"/>
              <a:cs typeface="+mn-cs"/>
            </a:rPr>
            <a:t>帳票種別</a:t>
          </a:r>
          <a:r>
            <a:rPr lang="ja-JP" altLang="en-US"/>
            <a:t> 」の設定は下記</a:t>
          </a:r>
          <a:endParaRPr lang="en-US" altLang="ja-JP"/>
        </a:p>
        <a:p>
          <a:r>
            <a:rPr lang="ja-JP" altLang="en-US"/>
            <a:t>　</a:t>
          </a:r>
          <a:r>
            <a:rPr lang="en-US" altLang="ja-JP"/>
            <a:t>0</a:t>
          </a:r>
          <a:r>
            <a:rPr lang="ja-JP" altLang="en-US"/>
            <a:t>：テストモード・・</a:t>
          </a:r>
          <a:r>
            <a:rPr lang="en-US" altLang="ja-JP"/>
            <a:t>SA</a:t>
          </a:r>
          <a:r>
            <a:rPr lang="ja-JP" altLang="en-US"/>
            <a:t>の全資格区分が選択可能となる。</a:t>
          </a:r>
          <a:endParaRPr lang="en-US" altLang="ja-JP"/>
        </a:p>
        <a:p>
          <a:r>
            <a:rPr lang="ja-JP" altLang="en-US"/>
            <a:t>　</a:t>
          </a:r>
          <a:r>
            <a:rPr lang="en-US" altLang="ja-JP"/>
            <a:t>1:</a:t>
          </a:r>
          <a:r>
            <a:rPr lang="ja-JP" altLang="en-US"/>
            <a:t>：</a:t>
          </a:r>
          <a:r>
            <a:rPr lang="en-US" altLang="ja-JP"/>
            <a:t>SA</a:t>
          </a:r>
          <a:r>
            <a:rPr lang="ja-JP" altLang="en-US"/>
            <a:t>用</a:t>
          </a:r>
          <a:endParaRPr lang="en-US" altLang="ja-JP"/>
        </a:p>
        <a:p>
          <a:r>
            <a:rPr lang="ja-JP" altLang="en-US"/>
            <a:t>　</a:t>
          </a:r>
          <a:r>
            <a:rPr lang="en-US" altLang="ja-JP"/>
            <a:t>2</a:t>
          </a:r>
          <a:r>
            <a:rPr lang="ja-JP" altLang="en-US"/>
            <a:t>：</a:t>
          </a:r>
          <a:r>
            <a:rPr lang="en-US" altLang="ja-JP"/>
            <a:t>RSA</a:t>
          </a:r>
          <a:r>
            <a:rPr lang="ja-JP" altLang="en-US"/>
            <a:t>用</a:t>
          </a:r>
          <a:endParaRPr lang="en-US" altLang="ja-JP"/>
        </a:p>
        <a:p>
          <a:endParaRPr kumimoji="1" lang="en-US" altLang="ja-JP" sz="1100"/>
        </a:p>
        <a:p>
          <a:r>
            <a:rPr kumimoji="1" lang="ja-JP" altLang="en-US" sz="1100" b="1"/>
            <a:t>・資格区分</a:t>
          </a:r>
          <a:r>
            <a:rPr kumimoji="1" lang="ja-JP" altLang="en-US" sz="1100"/>
            <a:t>（</a:t>
          </a:r>
          <a:r>
            <a:rPr kumimoji="1" lang="ja-JP" altLang="ja-JP" sz="1100" b="0" i="0">
              <a:solidFill>
                <a:schemeClr val="dk1"/>
              </a:solidFill>
              <a:effectLst/>
              <a:latin typeface="+mn-lt"/>
              <a:ea typeface="+mn-ea"/>
              <a:cs typeface="+mn-cs"/>
            </a:rPr>
            <a:t>「申込責任者シート」</a:t>
          </a:r>
          <a:r>
            <a:rPr kumimoji="1" lang="ja-JP" altLang="en-US" sz="1100" b="0" i="0">
              <a:solidFill>
                <a:schemeClr val="dk1"/>
              </a:solidFill>
              <a:effectLst/>
              <a:latin typeface="+mn-lt"/>
              <a:ea typeface="+mn-ea"/>
              <a:cs typeface="+mn-cs"/>
            </a:rPr>
            <a:t>）、</a:t>
          </a:r>
          <a:r>
            <a:rPr kumimoji="1" lang="ja-JP" altLang="en-US" sz="1100" b="1" i="0">
              <a:solidFill>
                <a:schemeClr val="dk1"/>
              </a:solidFill>
              <a:effectLst/>
              <a:latin typeface="+mn-lt"/>
              <a:ea typeface="+mn-ea"/>
              <a:cs typeface="+mn-cs"/>
            </a:rPr>
            <a:t>受験区分</a:t>
          </a:r>
          <a:r>
            <a:rPr kumimoji="1" lang="ja-JP" altLang="en-US" sz="1100" b="0" i="0">
              <a:solidFill>
                <a:schemeClr val="dk1"/>
              </a:solidFill>
              <a:effectLst/>
              <a:latin typeface="+mn-lt"/>
              <a:ea typeface="+mn-ea"/>
              <a:cs typeface="+mn-cs"/>
            </a:rPr>
            <a:t>、</a:t>
          </a:r>
          <a:r>
            <a:rPr kumimoji="1" lang="ja-JP" altLang="en-US" sz="1100" b="1" i="0">
              <a:solidFill>
                <a:schemeClr val="dk1"/>
              </a:solidFill>
              <a:effectLst/>
              <a:latin typeface="+mn-lt"/>
              <a:ea typeface="+mn-ea"/>
              <a:cs typeface="+mn-cs"/>
            </a:rPr>
            <a:t>会場</a:t>
          </a:r>
          <a:r>
            <a:rPr kumimoji="1" lang="ja-JP" altLang="en-US" sz="1100" b="0" i="0">
              <a:solidFill>
                <a:schemeClr val="dk1"/>
              </a:solidFill>
              <a:effectLst/>
              <a:latin typeface="+mn-lt"/>
              <a:ea typeface="+mn-ea"/>
              <a:cs typeface="+mn-cs"/>
            </a:rPr>
            <a:t>、</a:t>
          </a:r>
          <a:r>
            <a:rPr kumimoji="1" lang="ja-JP" altLang="en-US" sz="1100"/>
            <a:t>は、申込時期より、</a:t>
          </a:r>
          <a:r>
            <a:rPr kumimoji="1" lang="ja-JP" altLang="ja-JP" sz="1100">
              <a:solidFill>
                <a:schemeClr val="dk1"/>
              </a:solidFill>
              <a:effectLst/>
              <a:latin typeface="+mn-lt"/>
              <a:ea typeface="+mn-ea"/>
              <a:cs typeface="+mn-cs"/>
            </a:rPr>
            <a:t>表</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～表</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に設定したテーブルを用い</a:t>
          </a:r>
          <a:r>
            <a:rPr kumimoji="1" lang="ja-JP" altLang="en-US" sz="1100">
              <a:solidFill>
                <a:schemeClr val="dk1"/>
              </a:solidFill>
              <a:effectLst/>
              <a:latin typeface="+mn-lt"/>
              <a:ea typeface="+mn-ea"/>
              <a:cs typeface="+mn-cs"/>
            </a:rPr>
            <a:t>、</a:t>
          </a:r>
          <a:r>
            <a:rPr kumimoji="1" lang="ja-JP" altLang="en-US" sz="1100"/>
            <a:t>その時点で選択可能な資格区分のみが表示されるようになっている、</a:t>
          </a:r>
          <a:endParaRPr kumimoji="1" lang="en-US" altLang="ja-JP" sz="1100"/>
        </a:p>
        <a:p>
          <a:endParaRPr kumimoji="1" lang="en-US" altLang="ja-JP" sz="1100"/>
        </a:p>
        <a:p>
          <a:r>
            <a:rPr kumimoji="1" lang="ja-JP" altLang="en-US" sz="1100"/>
            <a:t>・表２、表４、表６の内容は「名前の管理」を使い、資格区分</a:t>
          </a:r>
          <a:r>
            <a:rPr kumimoji="1" lang="en-US" altLang="ja-JP" sz="1100"/>
            <a:t>1-16</a:t>
          </a:r>
          <a:r>
            <a:rPr kumimoji="1" lang="ja-JP" altLang="en-US" sz="1100"/>
            <a:t>、区分</a:t>
          </a:r>
          <a:r>
            <a:rPr kumimoji="1" lang="en-US" altLang="ja-JP" sz="1100"/>
            <a:t>1-5</a:t>
          </a:r>
          <a:r>
            <a:rPr kumimoji="1" lang="ja-JP" altLang="en-US" sz="1100"/>
            <a:t>、会場</a:t>
          </a:r>
          <a:r>
            <a:rPr kumimoji="1" lang="en-US" altLang="ja-JP" sz="1100"/>
            <a:t>1-8</a:t>
          </a:r>
          <a:r>
            <a:rPr kumimoji="1" lang="ja-JP" altLang="en-US" sz="1100"/>
            <a:t>という名前で登録してある。</a:t>
          </a:r>
          <a:endParaRPr kumimoji="1" lang="en-US" altLang="ja-JP" sz="1100"/>
        </a:p>
        <a:p>
          <a:r>
            <a:rPr kumimoji="1" lang="ja-JP" altLang="en-US" sz="1100"/>
            <a:t>　選択可能な資格区分は、データの入力規則で、リストから選択、選択対象のリスト（元の値）には「</a:t>
          </a:r>
          <a:r>
            <a:rPr kumimoji="1" lang="en-US" altLang="ja-JP" sz="1100"/>
            <a:t>INDIRECT(&lt;</a:t>
          </a:r>
          <a:r>
            <a:rPr kumimoji="1" lang="ja-JP" altLang="en-US" sz="1100"/>
            <a:t>関数を用い対象の名前（例えば資格区分</a:t>
          </a:r>
          <a:r>
            <a:rPr kumimoji="1" lang="en-US" altLang="ja-JP" sz="1100"/>
            <a:t>01</a:t>
          </a:r>
          <a:r>
            <a:rPr kumimoji="1" lang="ja-JP" altLang="en-US" sz="1100"/>
            <a:t>のように）が入力されたセル</a:t>
          </a:r>
          <a:r>
            <a:rPr kumimoji="1" lang="en-US" altLang="ja-JP" sz="1100"/>
            <a:t>&gt;</a:t>
          </a:r>
          <a:r>
            <a:rPr kumimoji="1" lang="ja-JP" altLang="en-US" sz="1100"/>
            <a:t>）」としている、</a:t>
          </a:r>
          <a:endParaRPr kumimoji="1" lang="en-US" altLang="ja-JP" sz="1100"/>
        </a:p>
        <a:p>
          <a:endParaRPr kumimoji="1" lang="en-US" altLang="ja-JP" sz="1100"/>
        </a:p>
        <a:p>
          <a:endParaRPr kumimoji="1" lang="en-US" altLang="ja-JP" sz="1100"/>
        </a:p>
        <a:p>
          <a:r>
            <a:rPr kumimoji="1" lang="ja-JP" altLang="en-US" sz="1100"/>
            <a:t>◆「名前の管理」の使用方法</a:t>
          </a:r>
        </a:p>
        <a:p>
          <a:r>
            <a:rPr kumimoji="1" lang="ja-JP" altLang="en-US" sz="1100"/>
            <a:t>（「名前の管理」：メニュー「数式」タブの中にある機能）</a:t>
          </a:r>
        </a:p>
        <a:p>
          <a:r>
            <a:rPr kumimoji="1" lang="ja-JP" altLang="en-US" sz="1100"/>
            <a:t>「数式」タブをクリック⇒「名前の管理」メニューをクリック　 ⇒「名前の管理」のウインドウが開く</a:t>
          </a:r>
        </a:p>
        <a:p>
          <a:r>
            <a:rPr kumimoji="1" lang="ja-JP" altLang="en-US" sz="1100"/>
            <a:t>・対象のテーブルを選んで、参照範囲を指定する。</a:t>
          </a:r>
          <a:endParaRPr kumimoji="1" lang="en-US" altLang="ja-JP" sz="1100"/>
        </a:p>
        <a:p>
          <a:r>
            <a:rPr kumimoji="1" lang="ja-JP" altLang="en-US" sz="1100"/>
            <a:t>例）</a:t>
          </a:r>
          <a:endParaRPr kumimoji="1" lang="en-US" altLang="ja-JP" sz="1100"/>
        </a:p>
        <a:p>
          <a:r>
            <a:rPr kumimoji="1" lang="ja-JP" altLang="en-US" sz="1100"/>
            <a:t>①「数式」タブをクリック⇒「名前の管理」メニューをクリック　 ⇒名前の管理」のウインドウが開く</a:t>
          </a:r>
        </a:p>
        <a:p>
          <a:r>
            <a:rPr kumimoji="1" lang="ja-JP" altLang="en-US" sz="1100"/>
            <a:t>②変更したい会場の名前（「会場１」等）を選択する。</a:t>
          </a:r>
        </a:p>
        <a:p>
          <a:r>
            <a:rPr kumimoji="1" lang="ja-JP" altLang="en-US" sz="1100"/>
            <a:t>③ウィンドウ下部の「参照範囲」で、対象とする範囲を指定する。</a:t>
          </a:r>
        </a:p>
        <a:p>
          <a:r>
            <a:rPr kumimoji="1" lang="ja-JP" altLang="en-US" sz="1100"/>
            <a:t>　*「会場１」では</a:t>
          </a:r>
          <a:r>
            <a:rPr kumimoji="1" lang="en-US" altLang="ja-JP" sz="1100"/>
            <a:t>BD</a:t>
          </a:r>
          <a:r>
            <a:rPr kumimoji="1" lang="ja-JP" altLang="en-US" sz="1100"/>
            <a:t>列の、東京、大阪・・・の内、使用する会場を範囲で指定する。</a:t>
          </a:r>
        </a:p>
        <a:p>
          <a:endParaRPr kumimoji="1" lang="en-US" altLang="ja-JP" sz="1100"/>
        </a:p>
        <a:p>
          <a:r>
            <a:rPr kumimoji="1" lang="ja-JP" altLang="en-US" sz="1100"/>
            <a:t>以上</a:t>
          </a:r>
          <a:endParaRPr kumimoji="1" lang="en-US" altLang="ja-JP" sz="1100"/>
        </a:p>
      </xdr:txBody>
    </xdr:sp>
    <xdr:clientData/>
  </xdr:twoCellAnchor>
  <xdr:twoCellAnchor>
    <xdr:from>
      <xdr:col>14</xdr:col>
      <xdr:colOff>212999</xdr:colOff>
      <xdr:row>0</xdr:row>
      <xdr:rowOff>213972</xdr:rowOff>
    </xdr:from>
    <xdr:to>
      <xdr:col>20</xdr:col>
      <xdr:colOff>486834</xdr:colOff>
      <xdr:row>3</xdr:row>
      <xdr:rowOff>87475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5987565" y="213972"/>
          <a:ext cx="10109856" cy="884319"/>
        </a:xfrm>
        <a:prstGeom prst="rect">
          <a:avLst/>
        </a:prstGeom>
        <a:solidFill>
          <a:srgbClr val="FFFF00"/>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■入力時には、セル</a:t>
          </a:r>
          <a:r>
            <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行の削除やカット＆ペーストはしないでください。（本シートを参照しているデータがエラーとなってしまいます。）</a:t>
          </a:r>
          <a:br>
            <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認証カード（和英併記）には、受験料とは別に、</a:t>
          </a:r>
          <a:r>
            <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3,300</a:t>
          </a:r>
          <a:r>
            <a:rPr lang="ja-JP"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円（税込</a:t>
          </a:r>
          <a:r>
            <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枚のカード発行費用が必要となります</a:t>
          </a:r>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。合格発表後に申込責任者宛に請求書を送付します。</a:t>
          </a:r>
          <a:endPar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■請求書は</a:t>
          </a:r>
          <a:r>
            <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PDF</a:t>
          </a:r>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ファイルをメールに添付してお送りします。メールアドレスに誤りがないかご確認ください。</a:t>
          </a:r>
        </a:p>
      </xdr:txBody>
    </xdr:sp>
    <xdr:clientData/>
  </xdr:twoCellAnchor>
  <xdr:twoCellAnchor>
    <xdr:from>
      <xdr:col>8</xdr:col>
      <xdr:colOff>52917</xdr:colOff>
      <xdr:row>1</xdr:row>
      <xdr:rowOff>84667</xdr:rowOff>
    </xdr:from>
    <xdr:to>
      <xdr:col>11</xdr:col>
      <xdr:colOff>465667</xdr:colOff>
      <xdr:row>4</xdr:row>
      <xdr:rowOff>84667</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8297334" y="328084"/>
          <a:ext cx="5154083" cy="730250"/>
        </a:xfrm>
        <a:prstGeom prst="rect">
          <a:avLst/>
        </a:prstGeom>
        <a:solidFill>
          <a:srgbClr val="FFFF00"/>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メールアドレス欄には、受験者本人のメールアドレスを記入願います。</a:t>
          </a:r>
          <a:endPar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12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2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記入いただいたメールアドレスをマイページのログイン</a:t>
          </a:r>
          <a:r>
            <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ID</a:t>
          </a:r>
          <a:r>
            <a:rPr lang="ja-JP"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として</a:t>
          </a:r>
          <a:r>
            <a:rPr lang="ja-JP" altLang="en-US" sz="12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使用します。</a:t>
          </a:r>
          <a:endParaRPr lang="en-US" altLang="ja-JP" sz="12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63499</xdr:colOff>
      <xdr:row>1</xdr:row>
      <xdr:rowOff>137584</xdr:rowOff>
    </xdr:from>
    <xdr:to>
      <xdr:col>1</xdr:col>
      <xdr:colOff>3026832</xdr:colOff>
      <xdr:row>4</xdr:row>
      <xdr:rowOff>162720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402166" y="381001"/>
          <a:ext cx="2963333" cy="755386"/>
        </a:xfrm>
        <a:prstGeom prst="rect">
          <a:avLst/>
        </a:prstGeom>
        <a:solidFill>
          <a:srgbClr val="FFFF00"/>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顔写真のファイル名は氏名</a:t>
          </a:r>
          <a:r>
            <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英語</a:t>
          </a:r>
          <a:r>
            <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入力後に</a:t>
          </a:r>
          <a:r>
            <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B</a:t>
          </a:r>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列に表示されるものとしてください。</a:t>
          </a:r>
          <a:endPar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6</xdr:col>
      <xdr:colOff>184668</xdr:colOff>
      <xdr:row>0</xdr:row>
      <xdr:rowOff>0</xdr:rowOff>
    </xdr:from>
    <xdr:ext cx="7508337" cy="631761"/>
    <xdr:sp macro="" textlink="">
      <xdr:nvSpPr>
        <xdr:cNvPr id="6" name="テキスト ボックス 5">
          <a:extLst>
            <a:ext uri="{FF2B5EF4-FFF2-40B4-BE49-F238E27FC236}">
              <a16:creationId xmlns:a16="http://schemas.microsoft.com/office/drawing/2014/main" id="{6136397F-60E7-DAFD-A0DC-7C7A12654906}"/>
            </a:ext>
          </a:extLst>
        </xdr:cNvPr>
        <xdr:cNvSpPr txBox="1"/>
      </xdr:nvSpPr>
      <xdr:spPr>
        <a:xfrm>
          <a:off x="6016301" y="0"/>
          <a:ext cx="7508337" cy="6317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受験者名簿シートに入力する前に、申込責任者シートの必須項目がすべて入力されていることをご確認ください。</a:t>
          </a:r>
          <a:endParaRPr kumimoji="1" lang="en-US" altLang="ja-JP" sz="1100" b="0">
            <a:solidFill>
              <a:srgbClr val="FF0000"/>
            </a:solidFill>
            <a:latin typeface="Meiryo UI" panose="020B0604030504040204" pitchFamily="50" charset="-128"/>
            <a:ea typeface="Meiryo UI" panose="020B0604030504040204" pitchFamily="50" charset="-128"/>
          </a:endParaRPr>
        </a:p>
        <a:p>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申込責任者シートに未入力項目があると、</a:t>
          </a:r>
          <a:r>
            <a:rPr kumimoji="1" lang="en-US" altLang="ja-JP" sz="1100" b="0">
              <a:solidFill>
                <a:srgbClr val="FF0000"/>
              </a:solidFill>
              <a:latin typeface="Meiryo UI" panose="020B0604030504040204" pitchFamily="50" charset="-128"/>
              <a:ea typeface="Meiryo UI" panose="020B0604030504040204" pitchFamily="50" charset="-128"/>
            </a:rPr>
            <a:t>B</a:t>
          </a:r>
          <a:r>
            <a:rPr kumimoji="1" lang="ja-JP" altLang="en-US" sz="1100" b="0">
              <a:solidFill>
                <a:srgbClr val="FF0000"/>
              </a:solidFill>
              <a:latin typeface="Meiryo UI" panose="020B0604030504040204" pitchFamily="50" charset="-128"/>
              <a:ea typeface="Meiryo UI" panose="020B0604030504040204" pitchFamily="50" charset="-128"/>
            </a:rPr>
            <a:t>列に正しい顔写真ファイル名が表示されませんのでご注意ください。</a:t>
          </a:r>
          <a:endParaRPr kumimoji="1" lang="ja-JP" altLang="en-US" sz="13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24</xdr:col>
      <xdr:colOff>44823</xdr:colOff>
      <xdr:row>1</xdr:row>
      <xdr:rowOff>22411</xdr:rowOff>
    </xdr:from>
    <xdr:to>
      <xdr:col>34</xdr:col>
      <xdr:colOff>321929</xdr:colOff>
      <xdr:row>52</xdr:row>
      <xdr:rowOff>96370</xdr:rowOff>
    </xdr:to>
    <xdr:pic>
      <xdr:nvPicPr>
        <xdr:cNvPr id="2" name="図 1">
          <a:extLst>
            <a:ext uri="{FF2B5EF4-FFF2-40B4-BE49-F238E27FC236}">
              <a16:creationId xmlns:a16="http://schemas.microsoft.com/office/drawing/2014/main" id="{850CE25B-E26C-4CBB-8DB0-B66E92360C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04023" y="289111"/>
          <a:ext cx="7135106" cy="997043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13</xdr:col>
      <xdr:colOff>123264</xdr:colOff>
      <xdr:row>1</xdr:row>
      <xdr:rowOff>44825</xdr:rowOff>
    </xdr:from>
    <xdr:to>
      <xdr:col>23</xdr:col>
      <xdr:colOff>400370</xdr:colOff>
      <xdr:row>52</xdr:row>
      <xdr:rowOff>118784</xdr:rowOff>
    </xdr:to>
    <xdr:pic>
      <xdr:nvPicPr>
        <xdr:cNvPr id="3" name="図 2">
          <a:extLst>
            <a:ext uri="{FF2B5EF4-FFF2-40B4-BE49-F238E27FC236}">
              <a16:creationId xmlns:a16="http://schemas.microsoft.com/office/drawing/2014/main" id="{A419B444-469C-41E5-8129-3C8F61A1E36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38664" y="311525"/>
          <a:ext cx="7135106" cy="997043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02_SA/01&#12288;&#24180;&#38291;&#31649;&#29702;&#12539;&#35336;&#30011;&#12539;&#20849;&#36890;&#65288;&#35430;&#39443;+&#25945;&#32946;+&#36939;&#29992;&#65289;/2022&#24180;&#24230;/02_&#12486;&#12540;&#12510;&#31649;&#29702;&#65306;&#26989;&#21209;&#35506;&#38988;&#65288;A%20&#38750;&#23450;&#26399;&#65289;/A22107%20&#20491;&#20154;&#24773;&#22577;&#20445;&#35703;&#35215;&#31243;&#20316;&#25104;/SA_test_multi_v214+&#21516;&#24847;&#26360;&#36861;&#21152;.xlsx" TargetMode="External"/><Relationship Id="rId1" Type="http://schemas.openxmlformats.org/officeDocument/2006/relationships/externalLinkPath" Target="/02_SA/01&#12288;&#24180;&#38291;&#31649;&#29702;&#12539;&#35336;&#30011;&#12539;&#20849;&#36890;&#65288;&#35430;&#39443;+&#25945;&#32946;+&#36939;&#29992;&#65289;/2022&#24180;&#24230;/02_&#12486;&#12540;&#12510;&#31649;&#29702;&#65306;&#26989;&#21209;&#35506;&#38988;&#65288;A%20&#38750;&#23450;&#26399;&#65289;/A22107%20&#20491;&#20154;&#24773;&#22577;&#20445;&#35703;&#35215;&#31243;&#20316;&#25104;/SA_test_multi_v214+&#21516;&#24847;&#26360;&#36861;&#211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申込責任者"/>
      <sheetName val="受験者名簿"/>
      <sheetName val="同意書"/>
      <sheetName val="DB取込"/>
      <sheetName val="まとめ送付リスト作成用"/>
    </sheetNames>
    <sheetDataSet>
      <sheetData sheetId="0"/>
      <sheetData sheetId="1">
        <row r="48">
          <cell r="BH48" t="str">
            <v>会場1</v>
          </cell>
          <cell r="BI48" t="str">
            <v>会場2</v>
          </cell>
          <cell r="BJ48" t="str">
            <v>会場3</v>
          </cell>
          <cell r="BK48" t="str">
            <v>会場4</v>
          </cell>
          <cell r="BL48" t="str">
            <v>会場5</v>
          </cell>
          <cell r="BM48" t="str">
            <v>会場6</v>
          </cell>
          <cell r="BN48" t="str">
            <v>会場7</v>
          </cell>
          <cell r="BO48" t="str">
            <v>会場8</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japan-certification.com/consent_privacy/" TargetMode="External"/><Relationship Id="rId2" Type="http://schemas.openxmlformats.org/officeDocument/2006/relationships/hyperlink" Target="https://www.japan-certification.com/certifying-examination/application/pre-application/" TargetMode="External"/><Relationship Id="rId1" Type="http://schemas.openxmlformats.org/officeDocument/2006/relationships/hyperlink" Target="mailto:safety12100@j-cert.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japan-certification.com/faq/&#35531;&#27714;&#26360;&#12395;&#12388;&#12356;&#12390;&#30906;&#35469;&#12375;&#12383;&#12356;/"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nfo@j-cert.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japan-certification.com/applications/privacy-consent/" TargetMode="External"/><Relationship Id="rId1" Type="http://schemas.openxmlformats.org/officeDocument/2006/relationships/hyperlink" Target="https://www.japan-certification.com/applications/pre-application/"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114"/>
  <sheetViews>
    <sheetView tabSelected="1" zoomScale="85" zoomScaleNormal="85" zoomScaleSheetLayoutView="100" workbookViewId="0">
      <selection activeCell="G11" sqref="G11"/>
    </sheetView>
  </sheetViews>
  <sheetFormatPr defaultRowHeight="19.5"/>
  <cols>
    <col min="1" max="1" width="2.125" style="20" customWidth="1"/>
    <col min="2" max="2" width="3.125" style="111" customWidth="1"/>
    <col min="3" max="3" width="4.125" style="111" customWidth="1"/>
    <col min="4" max="4" width="30.625" style="20" customWidth="1"/>
    <col min="5" max="5" width="15.625" style="20" customWidth="1"/>
    <col min="6" max="6" width="5.625" style="20" customWidth="1"/>
    <col min="7" max="7" width="50.625" style="20" customWidth="1"/>
    <col min="8" max="9" width="2.625" style="20" customWidth="1"/>
    <col min="10" max="10" width="110.625" style="20" customWidth="1"/>
    <col min="11" max="11" width="3.5" style="18" hidden="1" customWidth="1"/>
    <col min="12" max="12" width="8.375" style="18" hidden="1" customWidth="1"/>
    <col min="13" max="13" width="24.25" style="18" hidden="1" customWidth="1"/>
    <col min="14" max="14" width="21" style="18" hidden="1" customWidth="1"/>
    <col min="15" max="15" width="11" style="18" hidden="1" customWidth="1"/>
    <col min="16" max="16" width="21" style="19" hidden="1" customWidth="1"/>
    <col min="17" max="17" width="18.125" style="18" hidden="1" customWidth="1"/>
    <col min="18" max="19" width="6.5" style="18" hidden="1" customWidth="1"/>
    <col min="20" max="16384" width="9" style="20"/>
  </cols>
  <sheetData>
    <row r="1" spans="1:19" ht="15" customHeight="1">
      <c r="A1" s="17"/>
      <c r="B1" s="108"/>
      <c r="C1" s="108"/>
      <c r="D1" s="17"/>
      <c r="E1" s="17"/>
      <c r="F1" s="17"/>
      <c r="G1" s="17"/>
      <c r="H1" s="17"/>
      <c r="I1" s="17"/>
      <c r="J1" s="17"/>
      <c r="M1" s="397" t="s">
        <v>351</v>
      </c>
      <c r="N1" s="398" t="s">
        <v>352</v>
      </c>
      <c r="O1" s="141"/>
      <c r="P1" s="142"/>
    </row>
    <row r="2" spans="1:19" ht="18" customHeight="1">
      <c r="A2" s="17"/>
      <c r="B2" s="561" t="str">
        <f>VLOOKUP($E$73,$M$2:$N$4,2,FALSE)</f>
        <v>セーフティアセッサ(SLA/SA/SSA) 受験申込書(一括)</v>
      </c>
      <c r="C2" s="561"/>
      <c r="D2" s="562"/>
      <c r="E2" s="562"/>
      <c r="F2" s="562"/>
      <c r="G2" s="562"/>
      <c r="H2" s="562"/>
      <c r="I2" s="562"/>
      <c r="J2" s="21"/>
      <c r="K2" s="22"/>
      <c r="L2" s="22"/>
      <c r="M2" s="415">
        <v>0</v>
      </c>
      <c r="N2" s="416" t="s">
        <v>350</v>
      </c>
      <c r="O2" s="141"/>
      <c r="P2" s="142"/>
      <c r="Q2" s="19"/>
    </row>
    <row r="3" spans="1:19" ht="18" customHeight="1" thickBot="1">
      <c r="A3" s="17"/>
      <c r="B3" s="108"/>
      <c r="C3" s="108"/>
      <c r="D3" s="17"/>
      <c r="E3" s="551"/>
      <c r="F3" s="551"/>
      <c r="G3" s="551"/>
      <c r="H3" s="551"/>
      <c r="I3" s="551"/>
      <c r="J3" s="23"/>
      <c r="K3" s="24"/>
      <c r="L3" s="24"/>
      <c r="M3" s="415">
        <v>1</v>
      </c>
      <c r="N3" s="416" t="s">
        <v>338</v>
      </c>
      <c r="O3" s="141"/>
      <c r="P3" s="142"/>
      <c r="Q3" s="19"/>
    </row>
    <row r="4" spans="1:19" ht="39.950000000000003" customHeight="1" thickBot="1">
      <c r="A4" s="17"/>
      <c r="B4" s="108"/>
      <c r="C4" s="108"/>
      <c r="D4" s="546" t="s">
        <v>400</v>
      </c>
      <c r="E4" s="552"/>
      <c r="F4" s="552"/>
      <c r="G4" s="553"/>
      <c r="H4" s="23"/>
      <c r="I4" s="23"/>
      <c r="J4" s="23"/>
      <c r="K4" s="24"/>
      <c r="L4" s="24"/>
      <c r="M4" s="415">
        <v>2</v>
      </c>
      <c r="N4" s="416" t="s">
        <v>339</v>
      </c>
      <c r="O4" s="141"/>
      <c r="P4" s="142"/>
      <c r="Q4" s="19"/>
    </row>
    <row r="5" spans="1:19" ht="20.100000000000001" customHeight="1">
      <c r="A5" s="17"/>
      <c r="B5" s="108"/>
      <c r="C5" s="108"/>
      <c r="D5" s="556" t="s">
        <v>374</v>
      </c>
      <c r="E5" s="556"/>
      <c r="F5" s="556"/>
      <c r="G5" s="556"/>
      <c r="H5" s="17"/>
      <c r="I5" s="17"/>
      <c r="J5" s="17"/>
      <c r="P5" s="18"/>
    </row>
    <row r="6" spans="1:19" ht="20.100000000000001" customHeight="1">
      <c r="A6" s="17"/>
      <c r="B6" s="108"/>
      <c r="C6" s="108"/>
      <c r="D6" s="528" t="s">
        <v>379</v>
      </c>
      <c r="E6" s="45"/>
      <c r="F6" s="529" t="s">
        <v>373</v>
      </c>
      <c r="G6" s="45"/>
      <c r="H6" s="17"/>
      <c r="I6" s="17"/>
      <c r="J6" s="17"/>
      <c r="P6" s="18"/>
    </row>
    <row r="7" spans="1:19" ht="24.95" customHeight="1" thickBot="1">
      <c r="A7" s="17"/>
      <c r="B7" s="109"/>
      <c r="C7" s="109"/>
      <c r="D7" s="557" t="s">
        <v>421</v>
      </c>
      <c r="E7" s="558"/>
      <c r="F7" s="558"/>
      <c r="G7" s="558"/>
      <c r="H7" s="17"/>
      <c r="I7" s="17"/>
      <c r="J7" s="17"/>
    </row>
    <row r="8" spans="1:19" ht="24.95" customHeight="1" thickBot="1">
      <c r="A8" s="17"/>
      <c r="B8" s="109"/>
      <c r="C8" s="566" t="s">
        <v>344</v>
      </c>
      <c r="D8" s="567"/>
      <c r="E8" s="568" t="str">
        <f>IF(OR(G12="",G18=""),"",G12&amp;"　"&amp;G15&amp;"受験申込書（一括）　"&amp;N23)</f>
        <v/>
      </c>
      <c r="F8" s="569"/>
      <c r="G8" s="570"/>
      <c r="H8" s="17"/>
      <c r="I8" s="17"/>
      <c r="J8" s="17"/>
      <c r="S8" s="19"/>
    </row>
    <row r="9" spans="1:19" ht="15" customHeight="1" thickBot="1">
      <c r="A9" s="17"/>
      <c r="B9" s="108"/>
      <c r="D9" s="17"/>
      <c r="E9" s="17"/>
      <c r="F9" s="27"/>
      <c r="G9" s="17"/>
      <c r="H9" s="17"/>
      <c r="I9" s="17"/>
      <c r="J9" s="17"/>
      <c r="M9" s="25" t="s">
        <v>140</v>
      </c>
      <c r="N9" s="26">
        <f>IF(OR(G11="",G18="",G19="",G20="",G26="",G27="",G29="",G30="",G31="",G32=""),1,2)</f>
        <v>1</v>
      </c>
      <c r="P9" s="484" t="s">
        <v>126</v>
      </c>
      <c r="Q9" s="485" t="s">
        <v>414</v>
      </c>
    </row>
    <row r="10" spans="1:19" ht="24.95" customHeight="1" thickBot="1">
      <c r="A10" s="17"/>
      <c r="B10" s="110" t="s">
        <v>397</v>
      </c>
      <c r="C10" s="110"/>
      <c r="D10" s="17"/>
      <c r="E10" s="17"/>
      <c r="F10" s="17"/>
      <c r="G10" s="157" t="str">
        <f>受験者名簿!$BF$5&amp;""</f>
        <v/>
      </c>
      <c r="H10" s="17"/>
      <c r="I10" s="17"/>
      <c r="J10" s="17"/>
      <c r="P10" s="482" t="s">
        <v>141</v>
      </c>
      <c r="Q10" s="483" t="s">
        <v>410</v>
      </c>
    </row>
    <row r="11" spans="1:19" ht="20.100000000000001" customHeight="1" thickBot="1">
      <c r="A11" s="17"/>
      <c r="B11" s="110"/>
      <c r="C11" s="495" t="s">
        <v>43</v>
      </c>
      <c r="D11" s="447" t="s">
        <v>13</v>
      </c>
      <c r="E11" s="447"/>
      <c r="F11" s="133"/>
      <c r="G11" s="134"/>
      <c r="H11" s="17"/>
      <c r="I11" s="17"/>
      <c r="J11" s="17"/>
      <c r="M11" s="25" t="s">
        <v>396</v>
      </c>
      <c r="N11" s="114" t="str">
        <f>G12&amp;""</f>
        <v/>
      </c>
      <c r="P11" s="477" t="s">
        <v>404</v>
      </c>
      <c r="Q11" s="478" t="s">
        <v>411</v>
      </c>
    </row>
    <row r="12" spans="1:19" ht="20.100000000000001" customHeight="1" thickBot="1">
      <c r="A12" s="17"/>
      <c r="B12" s="108"/>
      <c r="C12" s="495" t="s">
        <v>43</v>
      </c>
      <c r="D12" s="429" t="s">
        <v>396</v>
      </c>
      <c r="E12" s="30"/>
      <c r="F12" s="133"/>
      <c r="G12" s="387"/>
      <c r="H12" s="17"/>
      <c r="I12" s="17"/>
      <c r="J12" s="17"/>
      <c r="M12" s="25" t="s">
        <v>402</v>
      </c>
      <c r="N12" s="112" t="str">
        <f>E72&amp;""</f>
        <v/>
      </c>
      <c r="P12" s="479" t="s">
        <v>407</v>
      </c>
      <c r="Q12" s="478" t="s">
        <v>415</v>
      </c>
    </row>
    <row r="13" spans="1:19" ht="15" customHeight="1">
      <c r="A13" s="17"/>
      <c r="B13" s="17"/>
      <c r="C13" s="17" t="s">
        <v>342</v>
      </c>
      <c r="D13" s="17"/>
      <c r="E13" s="17"/>
      <c r="F13" s="17"/>
      <c r="G13" s="17"/>
      <c r="H13" s="17"/>
      <c r="I13" s="17"/>
      <c r="J13" s="17"/>
      <c r="O13" s="32"/>
      <c r="P13" s="479" t="s">
        <v>146</v>
      </c>
      <c r="Q13" s="478" t="s">
        <v>412</v>
      </c>
    </row>
    <row r="14" spans="1:19" ht="24.95" customHeight="1" thickBot="1">
      <c r="A14" s="17"/>
      <c r="B14" s="110" t="s">
        <v>309</v>
      </c>
      <c r="C14" s="110"/>
      <c r="D14" s="17"/>
      <c r="E14" s="17"/>
      <c r="F14" s="78"/>
      <c r="G14" s="497" t="str">
        <f ca="1">IF(受験者名簿!BC3="資格区分0","現在申込を受付けている試験はありません","")</f>
        <v>現在申込を受付けている試験はありません</v>
      </c>
      <c r="H14" s="17"/>
      <c r="I14" s="17"/>
      <c r="J14" s="17"/>
      <c r="M14" s="25" t="s">
        <v>409</v>
      </c>
      <c r="N14" s="112" t="str">
        <f>IFERROR(VLOOKUP(G15,$P$10:$Q$14,2,FALSE),"X")&amp;IF(N11="","999",RIGHT(N11,3))</f>
        <v>X999</v>
      </c>
      <c r="P14" s="480" t="s">
        <v>175</v>
      </c>
      <c r="Q14" s="481" t="s">
        <v>413</v>
      </c>
    </row>
    <row r="15" spans="1:19" ht="20.100000000000001" customHeight="1" thickBot="1">
      <c r="A15" s="17"/>
      <c r="B15" s="110"/>
      <c r="C15" s="430" t="s">
        <v>43</v>
      </c>
      <c r="D15" s="127" t="s">
        <v>126</v>
      </c>
      <c r="E15" s="128"/>
      <c r="F15" s="448"/>
      <c r="G15" s="387"/>
      <c r="H15" s="17"/>
      <c r="I15" s="17"/>
      <c r="J15" s="514" t="s">
        <v>440</v>
      </c>
    </row>
    <row r="16" spans="1:19" ht="15" customHeight="1">
      <c r="A16" s="17"/>
      <c r="B16" s="108"/>
      <c r="C16" s="108"/>
      <c r="D16" s="17"/>
      <c r="E16" s="17"/>
      <c r="F16" s="78"/>
      <c r="G16" s="17"/>
      <c r="H16" s="17"/>
      <c r="I16" s="17"/>
      <c r="J16" s="513" t="s">
        <v>493</v>
      </c>
    </row>
    <row r="17" spans="1:19" ht="24.95" customHeight="1" thickBot="1">
      <c r="A17" s="17"/>
      <c r="B17" s="110" t="s">
        <v>297</v>
      </c>
      <c r="C17" s="110"/>
      <c r="D17" s="17"/>
      <c r="E17" s="17"/>
      <c r="G17" s="17"/>
      <c r="H17" s="17"/>
      <c r="I17" s="17"/>
      <c r="J17" s="514" t="s">
        <v>441</v>
      </c>
      <c r="M17" s="25" t="s">
        <v>312</v>
      </c>
      <c r="N17" s="114">
        <f ca="1">IF(G11="",TODAY(),G11)</f>
        <v>46121</v>
      </c>
    </row>
    <row r="18" spans="1:19" ht="20.100000000000001" customHeight="1">
      <c r="A18" s="17"/>
      <c r="B18" s="108"/>
      <c r="C18" s="434" t="s">
        <v>43</v>
      </c>
      <c r="D18" s="440" t="s">
        <v>45</v>
      </c>
      <c r="E18" s="64" t="s">
        <v>135</v>
      </c>
      <c r="F18" s="494"/>
      <c r="G18" s="382"/>
      <c r="H18" s="17"/>
      <c r="I18" s="17"/>
      <c r="J18" s="515" t="s">
        <v>490</v>
      </c>
    </row>
    <row r="19" spans="1:19" ht="20.100000000000001" customHeight="1" thickBot="1">
      <c r="A19" s="17"/>
      <c r="B19" s="108"/>
      <c r="C19" s="435" t="s">
        <v>43</v>
      </c>
      <c r="D19" s="431"/>
      <c r="E19" s="66" t="s">
        <v>136</v>
      </c>
      <c r="F19" s="35"/>
      <c r="G19" s="374"/>
      <c r="H19" s="17"/>
      <c r="I19" s="17"/>
      <c r="J19" s="514" t="s">
        <v>501</v>
      </c>
      <c r="S19" s="19"/>
    </row>
    <row r="20" spans="1:19" ht="20.100000000000001" customHeight="1" thickTop="1" thickBot="1">
      <c r="A20" s="17"/>
      <c r="B20" s="108"/>
      <c r="C20" s="436" t="s">
        <v>43</v>
      </c>
      <c r="D20" s="69" t="s">
        <v>9</v>
      </c>
      <c r="E20" s="69"/>
      <c r="F20" s="36"/>
      <c r="G20" s="375"/>
      <c r="H20" s="17"/>
      <c r="I20" s="17"/>
      <c r="J20" s="536" t="s">
        <v>502</v>
      </c>
      <c r="M20" s="33" t="s">
        <v>173</v>
      </c>
      <c r="N20" s="115" t="str">
        <f>IF(G21="",Q22,G21)</f>
        <v>後</v>
      </c>
      <c r="P20" s="28" t="s">
        <v>9</v>
      </c>
    </row>
    <row r="21" spans="1:19" ht="20.100000000000001" customHeight="1">
      <c r="A21" s="17"/>
      <c r="B21" s="108"/>
      <c r="C21" s="437"/>
      <c r="D21" s="69" t="s">
        <v>257</v>
      </c>
      <c r="E21" s="67"/>
      <c r="F21" s="34"/>
      <c r="G21" s="376"/>
      <c r="H21" s="17"/>
      <c r="I21" s="17"/>
      <c r="J21" s="17"/>
      <c r="M21" s="25" t="s">
        <v>179</v>
      </c>
      <c r="N21" s="112" t="str">
        <f>IF(N20=Q21,G20&amp;G22,G22&amp;G20)</f>
        <v/>
      </c>
      <c r="P21" s="29" t="s">
        <v>10</v>
      </c>
      <c r="Q21" s="224" t="s">
        <v>261</v>
      </c>
    </row>
    <row r="22" spans="1:19" ht="20.100000000000001" customHeight="1" thickBot="1">
      <c r="A22" s="17"/>
      <c r="B22" s="108"/>
      <c r="C22" s="436"/>
      <c r="D22" s="69" t="s">
        <v>46</v>
      </c>
      <c r="E22" s="69"/>
      <c r="F22" s="36"/>
      <c r="G22" s="377"/>
      <c r="H22" s="17"/>
      <c r="I22" s="17"/>
      <c r="J22" s="17"/>
      <c r="M22" s="25" t="s">
        <v>198</v>
      </c>
      <c r="N22" s="113" t="str">
        <f>G23&amp;" "&amp;G24</f>
        <v xml:space="preserve"> </v>
      </c>
      <c r="P22" s="31" t="s">
        <v>33</v>
      </c>
      <c r="Q22" s="232" t="s">
        <v>262</v>
      </c>
    </row>
    <row r="23" spans="1:19" ht="20.100000000000001" customHeight="1">
      <c r="A23" s="17"/>
      <c r="B23" s="108"/>
      <c r="C23" s="436"/>
      <c r="D23" s="70" t="s">
        <v>69</v>
      </c>
      <c r="E23" s="70"/>
      <c r="F23" s="36"/>
      <c r="G23" s="377"/>
      <c r="H23" s="17"/>
      <c r="I23" s="17"/>
      <c r="J23" s="17"/>
      <c r="M23" s="25" t="s">
        <v>137</v>
      </c>
      <c r="N23" s="114" t="str">
        <f>G18&amp;" "&amp;G19</f>
        <v xml:space="preserve"> </v>
      </c>
      <c r="P23" s="31" t="s">
        <v>34</v>
      </c>
    </row>
    <row r="24" spans="1:19" ht="20.100000000000001" customHeight="1">
      <c r="A24" s="17"/>
      <c r="B24" s="108"/>
      <c r="C24" s="436"/>
      <c r="D24" s="70" t="s">
        <v>70</v>
      </c>
      <c r="E24" s="70"/>
      <c r="F24" s="36"/>
      <c r="G24" s="377"/>
      <c r="H24" s="17"/>
      <c r="I24" s="17"/>
      <c r="J24" s="17"/>
      <c r="P24" s="31" t="s">
        <v>41</v>
      </c>
    </row>
    <row r="25" spans="1:19" ht="20.100000000000001" customHeight="1">
      <c r="A25" s="17"/>
      <c r="B25" s="108"/>
      <c r="C25" s="436"/>
      <c r="D25" s="70" t="s">
        <v>71</v>
      </c>
      <c r="E25" s="70"/>
      <c r="F25" s="36"/>
      <c r="G25" s="375"/>
      <c r="H25" s="17"/>
      <c r="I25" s="17"/>
      <c r="J25" s="17"/>
      <c r="M25" s="25" t="s">
        <v>333</v>
      </c>
      <c r="N25" s="113" t="str">
        <f>N22&amp;" "&amp;N23</f>
        <v xml:space="preserve">   </v>
      </c>
      <c r="P25" s="31" t="s">
        <v>29</v>
      </c>
    </row>
    <row r="26" spans="1:19" ht="20.100000000000001" customHeight="1">
      <c r="A26" s="17"/>
      <c r="B26" s="108"/>
      <c r="C26" s="436" t="s">
        <v>43</v>
      </c>
      <c r="D26" s="70" t="s">
        <v>47</v>
      </c>
      <c r="E26" s="70"/>
      <c r="F26" s="36"/>
      <c r="G26" s="375"/>
      <c r="H26" s="17"/>
      <c r="I26" s="17"/>
      <c r="J26" s="17"/>
      <c r="M26" s="25" t="s">
        <v>47</v>
      </c>
      <c r="N26" s="112" t="str">
        <f>G26&amp;""</f>
        <v/>
      </c>
      <c r="P26" s="31" t="s">
        <v>35</v>
      </c>
    </row>
    <row r="27" spans="1:19" ht="20.100000000000001" customHeight="1">
      <c r="A27" s="17"/>
      <c r="B27" s="108"/>
      <c r="C27" s="436" t="s">
        <v>43</v>
      </c>
      <c r="D27" s="70" t="s">
        <v>388</v>
      </c>
      <c r="E27" s="70"/>
      <c r="F27" s="36"/>
      <c r="G27" s="375"/>
      <c r="H27" s="17"/>
      <c r="I27" s="17"/>
      <c r="J27" s="17"/>
      <c r="M27" s="25" t="s">
        <v>48</v>
      </c>
      <c r="N27" s="112" t="str">
        <f>G27&amp;""</f>
        <v/>
      </c>
      <c r="P27" s="31" t="s">
        <v>36</v>
      </c>
    </row>
    <row r="28" spans="1:19" ht="20.100000000000001" customHeight="1">
      <c r="A28" s="17"/>
      <c r="B28" s="108"/>
      <c r="C28" s="436"/>
      <c r="D28" s="70" t="s">
        <v>63</v>
      </c>
      <c r="E28" s="70"/>
      <c r="F28" s="36"/>
      <c r="G28" s="375"/>
      <c r="H28" s="17"/>
      <c r="I28" s="17"/>
      <c r="J28" s="17"/>
      <c r="M28" s="25" t="s">
        <v>340</v>
      </c>
      <c r="N28" s="112" t="str">
        <f>G28&amp;""</f>
        <v/>
      </c>
      <c r="P28" s="31" t="s">
        <v>32</v>
      </c>
    </row>
    <row r="29" spans="1:19" ht="20.100000000000001" customHeight="1" thickBot="1">
      <c r="A29" s="17"/>
      <c r="B29" s="108"/>
      <c r="C29" s="436" t="s">
        <v>43</v>
      </c>
      <c r="D29" s="69" t="s">
        <v>1</v>
      </c>
      <c r="E29" s="69"/>
      <c r="F29" s="36"/>
      <c r="G29" s="378"/>
      <c r="H29" s="17"/>
      <c r="I29" s="17"/>
      <c r="J29" s="17"/>
      <c r="M29" s="25" t="s">
        <v>1</v>
      </c>
      <c r="N29" s="112" t="str">
        <f>G29&amp;""</f>
        <v/>
      </c>
      <c r="P29" s="37" t="s">
        <v>42</v>
      </c>
    </row>
    <row r="30" spans="1:19" ht="20.100000000000001" customHeight="1" thickBot="1">
      <c r="A30" s="17"/>
      <c r="B30" s="108"/>
      <c r="C30" s="435" t="s">
        <v>43</v>
      </c>
      <c r="D30" s="66" t="s">
        <v>12</v>
      </c>
      <c r="E30" s="66"/>
      <c r="F30" s="35"/>
      <c r="G30" s="379"/>
      <c r="H30" s="17"/>
      <c r="I30" s="17"/>
      <c r="J30" s="17"/>
      <c r="M30" s="25" t="s">
        <v>77</v>
      </c>
      <c r="N30" s="112" t="str">
        <f>G30&amp;""</f>
        <v/>
      </c>
    </row>
    <row r="31" spans="1:19" ht="20.100000000000001" customHeight="1" thickTop="1" thickBot="1">
      <c r="A31" s="17"/>
      <c r="B31" s="108"/>
      <c r="C31" s="438"/>
      <c r="D31" s="432" t="s">
        <v>311</v>
      </c>
      <c r="E31" s="432"/>
      <c r="F31" s="130"/>
      <c r="G31" s="380" t="str">
        <f>IF(G11="","",G11+7)</f>
        <v/>
      </c>
      <c r="H31" s="17"/>
      <c r="I31" s="17"/>
      <c r="J31" s="43"/>
      <c r="M31" s="25" t="s">
        <v>311</v>
      </c>
      <c r="N31" s="132">
        <f ca="1">IF(G31="",N17+7,G31)</f>
        <v>46128</v>
      </c>
      <c r="P31" s="38" t="s">
        <v>217</v>
      </c>
    </row>
    <row r="32" spans="1:19" ht="20.100000000000001" customHeight="1" thickTop="1" thickBot="1">
      <c r="A32" s="17"/>
      <c r="B32" s="108"/>
      <c r="C32" s="439" t="s">
        <v>43</v>
      </c>
      <c r="D32" s="433" t="s">
        <v>44</v>
      </c>
      <c r="E32" s="433"/>
      <c r="F32" s="131"/>
      <c r="G32" s="381"/>
      <c r="H32" s="17"/>
      <c r="I32" s="17"/>
      <c r="J32" s="45"/>
      <c r="M32" s="25" t="s">
        <v>44</v>
      </c>
      <c r="N32" s="112" t="str">
        <f>G32&amp;""</f>
        <v/>
      </c>
      <c r="P32" s="39" t="s">
        <v>65</v>
      </c>
    </row>
    <row r="33" spans="1:17" ht="15" customHeight="1" thickBot="1">
      <c r="A33" s="17"/>
      <c r="B33" s="108"/>
      <c r="C33" s="108"/>
      <c r="D33" s="17"/>
      <c r="E33" s="17"/>
      <c r="F33" s="17"/>
      <c r="G33" s="17"/>
      <c r="H33" s="17"/>
      <c r="I33" s="17"/>
      <c r="J33" s="17"/>
      <c r="P33" s="40" t="s">
        <v>170</v>
      </c>
    </row>
    <row r="34" spans="1:17" ht="18" customHeight="1" thickBot="1">
      <c r="A34" s="17"/>
      <c r="B34" s="110" t="s">
        <v>298</v>
      </c>
      <c r="C34" s="110"/>
      <c r="D34" s="17"/>
      <c r="E34" s="17"/>
      <c r="F34" s="17"/>
      <c r="G34" s="17"/>
      <c r="H34" s="17"/>
      <c r="I34" s="17"/>
      <c r="J34" s="17"/>
      <c r="P34" s="18"/>
    </row>
    <row r="35" spans="1:17" ht="18" customHeight="1" thickBot="1">
      <c r="A35" s="17"/>
      <c r="B35" s="110"/>
      <c r="C35" s="546" t="s">
        <v>496</v>
      </c>
      <c r="D35" s="547"/>
      <c r="E35" s="547"/>
      <c r="F35" s="547"/>
      <c r="G35" s="548"/>
      <c r="H35" s="17"/>
      <c r="I35" s="17"/>
      <c r="J35" s="17"/>
      <c r="Q35" s="19"/>
    </row>
    <row r="36" spans="1:17" ht="20.100000000000001" customHeight="1" thickBot="1">
      <c r="A36" s="17"/>
      <c r="B36" s="108"/>
      <c r="C36" s="17" t="s">
        <v>258</v>
      </c>
      <c r="E36" s="17"/>
      <c r="F36" s="17"/>
      <c r="G36" s="17"/>
      <c r="H36" s="51"/>
      <c r="I36" s="51"/>
      <c r="J36" s="17"/>
      <c r="L36" s="41"/>
      <c r="M36" s="25" t="s">
        <v>255</v>
      </c>
      <c r="N36" s="112" t="str">
        <f>IF(G37="",$P$32,G37)</f>
        <v>不要</v>
      </c>
      <c r="P36" s="38" t="s">
        <v>265</v>
      </c>
      <c r="Q36" s="38"/>
    </row>
    <row r="37" spans="1:17" ht="20.100000000000001" customHeight="1" thickBot="1">
      <c r="A37" s="17"/>
      <c r="B37" s="108"/>
      <c r="C37" s="430" t="s">
        <v>43</v>
      </c>
      <c r="D37" s="48" t="s">
        <v>138</v>
      </c>
      <c r="E37" s="49"/>
      <c r="F37" s="133"/>
      <c r="G37" s="50"/>
      <c r="H37" s="51"/>
      <c r="I37" s="51"/>
      <c r="J37" s="17"/>
      <c r="L37" s="19"/>
      <c r="M37" s="33" t="s">
        <v>267</v>
      </c>
      <c r="N37" s="115" t="str">
        <f>IF(OR(N36=$P$32),"",IF(OR(G38=$P$37,G38=""),$P$37,$P$38))</f>
        <v/>
      </c>
      <c r="P37" s="42" t="s">
        <v>137</v>
      </c>
      <c r="Q37" s="38"/>
    </row>
    <row r="38" spans="1:17" ht="18" customHeight="1" thickBot="1">
      <c r="A38" s="17"/>
      <c r="B38" s="108"/>
      <c r="C38" s="430" t="s">
        <v>43</v>
      </c>
      <c r="D38" s="48" t="s">
        <v>281</v>
      </c>
      <c r="E38" s="49"/>
      <c r="F38" s="133"/>
      <c r="G38" s="50"/>
      <c r="H38" s="51"/>
      <c r="I38" s="51"/>
      <c r="J38" s="17"/>
      <c r="K38" s="41"/>
      <c r="M38" s="46" t="s">
        <v>201</v>
      </c>
      <c r="N38" s="116" t="s">
        <v>256</v>
      </c>
      <c r="O38" s="47" t="s">
        <v>268</v>
      </c>
      <c r="P38" s="44" t="s">
        <v>264</v>
      </c>
      <c r="Q38" s="38"/>
    </row>
    <row r="39" spans="1:17" ht="18" customHeight="1" thickBot="1">
      <c r="A39" s="17"/>
      <c r="B39" s="108"/>
      <c r="C39" s="108"/>
      <c r="D39" s="559" t="s">
        <v>497</v>
      </c>
      <c r="E39" s="560"/>
      <c r="F39" s="560"/>
      <c r="G39" s="560"/>
      <c r="H39" s="51"/>
      <c r="I39" s="51"/>
      <c r="J39" s="17"/>
      <c r="K39" s="19"/>
      <c r="Q39" s="19"/>
    </row>
    <row r="40" spans="1:17" ht="18" customHeight="1" thickBot="1">
      <c r="A40" s="17"/>
      <c r="B40" s="108"/>
      <c r="C40" s="108"/>
      <c r="D40" s="554" t="s">
        <v>498</v>
      </c>
      <c r="E40" s="555"/>
      <c r="F40" s="555"/>
      <c r="G40" s="555"/>
      <c r="H40" s="51"/>
      <c r="I40" s="43"/>
      <c r="J40" s="17"/>
      <c r="P40" s="52" t="s">
        <v>269</v>
      </c>
      <c r="Q40" s="53"/>
    </row>
    <row r="41" spans="1:17" ht="18" customHeight="1" thickBot="1">
      <c r="A41" s="17"/>
      <c r="B41" s="108"/>
      <c r="C41" s="108"/>
      <c r="D41" s="554" t="s">
        <v>500</v>
      </c>
      <c r="E41" s="555"/>
      <c r="F41" s="555"/>
      <c r="G41" s="555"/>
      <c r="H41" s="17"/>
      <c r="I41" s="17"/>
      <c r="J41" s="17"/>
      <c r="L41" s="54" t="s">
        <v>270</v>
      </c>
      <c r="M41" s="55" t="s">
        <v>267</v>
      </c>
      <c r="N41" s="56"/>
      <c r="P41" s="57" t="s">
        <v>137</v>
      </c>
      <c r="Q41" s="58" t="s">
        <v>264</v>
      </c>
    </row>
    <row r="42" spans="1:17" ht="20.100000000000001" customHeight="1" thickBot="1">
      <c r="A42" s="17"/>
      <c r="B42" s="108"/>
      <c r="C42" s="61" t="s">
        <v>266</v>
      </c>
      <c r="E42" s="17"/>
      <c r="F42" s="17"/>
      <c r="G42" s="17"/>
      <c r="H42" s="17"/>
      <c r="I42" s="17"/>
      <c r="J42" s="17"/>
      <c r="L42" s="59">
        <v>1</v>
      </c>
      <c r="M42" s="60" t="s">
        <v>271</v>
      </c>
      <c r="N42" s="117" t="str">
        <f t="shared" ref="N42:N54" si="0">IF($N$36=$P$32,"",HLOOKUP($N$37,$P$41:$Q$54,L42+1,FALSE))</f>
        <v/>
      </c>
      <c r="P42" s="119" t="str">
        <f>IF(G18="","",TRIM(G18))</f>
        <v/>
      </c>
      <c r="Q42" s="117" t="str">
        <f>IF(G43="","",TRIM(G43))</f>
        <v/>
      </c>
    </row>
    <row r="43" spans="1:17" ht="20.100000000000001" customHeight="1">
      <c r="A43" s="17"/>
      <c r="B43" s="108"/>
      <c r="C43" s="446" t="s">
        <v>43</v>
      </c>
      <c r="D43" s="440" t="s">
        <v>45</v>
      </c>
      <c r="E43" s="64" t="s">
        <v>135</v>
      </c>
      <c r="F43" s="449"/>
      <c r="G43" s="382"/>
      <c r="H43" s="17"/>
      <c r="I43" s="17"/>
      <c r="J43" s="17"/>
      <c r="L43" s="62">
        <v>2</v>
      </c>
      <c r="M43" s="63" t="s">
        <v>272</v>
      </c>
      <c r="N43" s="117" t="str">
        <f t="shared" si="0"/>
        <v/>
      </c>
      <c r="P43" s="119" t="str">
        <f>IF(G19="","",TRIM(G19))</f>
        <v/>
      </c>
      <c r="Q43" s="117" t="str">
        <f>IF(G44="","",TRIM(G44))</f>
        <v/>
      </c>
    </row>
    <row r="44" spans="1:17" ht="20.100000000000001" customHeight="1" thickBot="1">
      <c r="A44" s="17"/>
      <c r="B44" s="108"/>
      <c r="C44" s="445"/>
      <c r="D44" s="431"/>
      <c r="E44" s="66" t="s">
        <v>136</v>
      </c>
      <c r="F44" s="450"/>
      <c r="G44" s="374"/>
      <c r="H44" s="17"/>
      <c r="I44" s="17"/>
      <c r="J44" s="17"/>
      <c r="L44" s="62">
        <v>3</v>
      </c>
      <c r="M44" s="65" t="s">
        <v>283</v>
      </c>
      <c r="N44" s="117" t="str">
        <f t="shared" si="0"/>
        <v/>
      </c>
      <c r="P44" s="120" t="str">
        <f>N20</f>
        <v>後</v>
      </c>
      <c r="Q44" s="117" t="str">
        <f>IF(G46="",Q22,G46)</f>
        <v>後</v>
      </c>
    </row>
    <row r="45" spans="1:17" ht="20.100000000000001" customHeight="1" thickTop="1">
      <c r="A45" s="17"/>
      <c r="B45" s="108"/>
      <c r="C45" s="441"/>
      <c r="D45" s="69" t="s">
        <v>9</v>
      </c>
      <c r="E45" s="69"/>
      <c r="F45" s="451"/>
      <c r="G45" s="375"/>
      <c r="H45" s="17"/>
      <c r="I45" s="17"/>
      <c r="J45" s="17"/>
      <c r="L45" s="62">
        <v>4</v>
      </c>
      <c r="M45" s="65" t="s">
        <v>282</v>
      </c>
      <c r="N45" s="117" t="str">
        <f t="shared" si="0"/>
        <v/>
      </c>
      <c r="P45" s="119" t="str">
        <f>IF(G20="","",G20)</f>
        <v/>
      </c>
      <c r="Q45" s="117" t="str">
        <f>IF(G45="","",G45)</f>
        <v/>
      </c>
    </row>
    <row r="46" spans="1:17" ht="20.100000000000001" customHeight="1">
      <c r="A46" s="17"/>
      <c r="B46" s="108"/>
      <c r="C46" s="442"/>
      <c r="D46" s="67" t="s">
        <v>257</v>
      </c>
      <c r="E46" s="67"/>
      <c r="F46" s="452"/>
      <c r="G46" s="377"/>
      <c r="H46" s="17"/>
      <c r="I46" s="17"/>
      <c r="J46" s="51"/>
      <c r="L46" s="62">
        <v>5</v>
      </c>
      <c r="M46" s="68" t="s">
        <v>273</v>
      </c>
      <c r="N46" s="117" t="str">
        <f t="shared" si="0"/>
        <v/>
      </c>
      <c r="P46" s="119" t="str">
        <f t="shared" ref="P46:P53" si="1">IF(G22="","",G22)</f>
        <v/>
      </c>
      <c r="Q46" s="117" t="str">
        <f t="shared" ref="Q46:Q53" si="2">IF(G47="","",G47)</f>
        <v/>
      </c>
    </row>
    <row r="47" spans="1:17" ht="20.100000000000001" customHeight="1">
      <c r="A47" s="17"/>
      <c r="B47" s="108"/>
      <c r="C47" s="441"/>
      <c r="D47" s="69" t="s">
        <v>46</v>
      </c>
      <c r="E47" s="69"/>
      <c r="F47" s="451"/>
      <c r="G47" s="377"/>
      <c r="H47" s="17"/>
      <c r="I47" s="17"/>
      <c r="J47" s="17"/>
      <c r="L47" s="62">
        <v>6</v>
      </c>
      <c r="M47" s="68" t="s">
        <v>69</v>
      </c>
      <c r="N47" s="117" t="str">
        <f t="shared" si="0"/>
        <v/>
      </c>
      <c r="P47" s="119" t="str">
        <f t="shared" si="1"/>
        <v/>
      </c>
      <c r="Q47" s="117" t="str">
        <f t="shared" si="2"/>
        <v/>
      </c>
    </row>
    <row r="48" spans="1:17" ht="20.100000000000001" customHeight="1">
      <c r="A48" s="17"/>
      <c r="B48" s="108"/>
      <c r="C48" s="443"/>
      <c r="D48" s="70" t="s">
        <v>69</v>
      </c>
      <c r="E48" s="70"/>
      <c r="F48" s="453"/>
      <c r="G48" s="377"/>
      <c r="H48" s="17"/>
      <c r="I48" s="17"/>
      <c r="J48" s="17"/>
      <c r="L48" s="62">
        <v>7</v>
      </c>
      <c r="M48" s="68" t="s">
        <v>274</v>
      </c>
      <c r="N48" s="117" t="str">
        <f t="shared" si="0"/>
        <v/>
      </c>
      <c r="P48" s="119" t="str">
        <f t="shared" si="1"/>
        <v/>
      </c>
      <c r="Q48" s="117" t="str">
        <f t="shared" si="2"/>
        <v/>
      </c>
    </row>
    <row r="49" spans="1:17" ht="20.100000000000001" customHeight="1">
      <c r="A49" s="17"/>
      <c r="B49" s="108"/>
      <c r="C49" s="443"/>
      <c r="D49" s="70" t="s">
        <v>70</v>
      </c>
      <c r="E49" s="70"/>
      <c r="F49" s="453"/>
      <c r="G49" s="377"/>
      <c r="H49" s="17"/>
      <c r="I49" s="17"/>
      <c r="J49" s="73"/>
      <c r="L49" s="62">
        <v>8</v>
      </c>
      <c r="M49" s="68" t="s">
        <v>275</v>
      </c>
      <c r="N49" s="117" t="str">
        <f t="shared" si="0"/>
        <v/>
      </c>
      <c r="P49" s="119" t="str">
        <f t="shared" si="1"/>
        <v/>
      </c>
      <c r="Q49" s="117" t="str">
        <f t="shared" si="2"/>
        <v/>
      </c>
    </row>
    <row r="50" spans="1:17" ht="20.100000000000001" customHeight="1">
      <c r="A50" s="17"/>
      <c r="B50" s="108"/>
      <c r="C50" s="443"/>
      <c r="D50" s="70" t="s">
        <v>71</v>
      </c>
      <c r="E50" s="70"/>
      <c r="F50" s="453"/>
      <c r="G50" s="377"/>
      <c r="H50" s="17"/>
      <c r="I50" s="17"/>
      <c r="J50" s="76"/>
      <c r="L50" s="62">
        <v>9</v>
      </c>
      <c r="M50" s="63" t="s">
        <v>276</v>
      </c>
      <c r="N50" s="117" t="str">
        <f t="shared" si="0"/>
        <v/>
      </c>
      <c r="P50" s="119" t="str">
        <f t="shared" si="1"/>
        <v/>
      </c>
      <c r="Q50" s="117" t="str">
        <f t="shared" si="2"/>
        <v/>
      </c>
    </row>
    <row r="51" spans="1:17" ht="20.100000000000001" customHeight="1">
      <c r="A51" s="17"/>
      <c r="B51" s="108"/>
      <c r="C51" s="436" t="s">
        <v>43</v>
      </c>
      <c r="D51" s="70" t="s">
        <v>47</v>
      </c>
      <c r="E51" s="70"/>
      <c r="F51" s="36"/>
      <c r="G51" s="375"/>
      <c r="H51" s="17"/>
      <c r="I51" s="17"/>
      <c r="J51" s="76"/>
      <c r="L51" s="62">
        <v>10</v>
      </c>
      <c r="M51" s="68" t="s">
        <v>277</v>
      </c>
      <c r="N51" s="117" t="str">
        <f t="shared" si="0"/>
        <v/>
      </c>
      <c r="P51" s="119" t="str">
        <f t="shared" si="1"/>
        <v/>
      </c>
      <c r="Q51" s="117" t="str">
        <f t="shared" si="2"/>
        <v/>
      </c>
    </row>
    <row r="52" spans="1:17" ht="20.100000000000001" customHeight="1">
      <c r="A52" s="17"/>
      <c r="B52" s="108"/>
      <c r="C52" s="436" t="s">
        <v>43</v>
      </c>
      <c r="D52" s="70" t="s">
        <v>48</v>
      </c>
      <c r="E52" s="70"/>
      <c r="F52" s="36"/>
      <c r="G52" s="375"/>
      <c r="H52" s="17"/>
      <c r="I52" s="17"/>
      <c r="J52" s="76"/>
      <c r="L52" s="62">
        <v>11</v>
      </c>
      <c r="M52" s="68" t="s">
        <v>278</v>
      </c>
      <c r="N52" s="117" t="str">
        <f t="shared" si="0"/>
        <v/>
      </c>
      <c r="P52" s="119" t="str">
        <f t="shared" si="1"/>
        <v/>
      </c>
      <c r="Q52" s="117" t="str">
        <f t="shared" si="2"/>
        <v/>
      </c>
    </row>
    <row r="53" spans="1:17" ht="20.100000000000001" customHeight="1">
      <c r="A53" s="17"/>
      <c r="B53" s="108"/>
      <c r="C53" s="443"/>
      <c r="D53" s="70" t="s">
        <v>63</v>
      </c>
      <c r="E53" s="70"/>
      <c r="F53" s="453"/>
      <c r="G53" s="375"/>
      <c r="H53" s="17"/>
      <c r="I53" s="17"/>
      <c r="J53" s="76"/>
      <c r="K53" s="41"/>
      <c r="L53" s="62">
        <v>12</v>
      </c>
      <c r="M53" s="68" t="s">
        <v>279</v>
      </c>
      <c r="N53" s="117" t="str">
        <f t="shared" si="0"/>
        <v/>
      </c>
      <c r="P53" s="119" t="str">
        <f t="shared" si="1"/>
        <v/>
      </c>
      <c r="Q53" s="117" t="str">
        <f t="shared" si="2"/>
        <v/>
      </c>
    </row>
    <row r="54" spans="1:17" ht="20.100000000000001" customHeight="1" thickBot="1">
      <c r="A54" s="17"/>
      <c r="B54" s="108"/>
      <c r="C54" s="436" t="s">
        <v>43</v>
      </c>
      <c r="D54" s="69" t="s">
        <v>1</v>
      </c>
      <c r="E54" s="69"/>
      <c r="F54" s="36"/>
      <c r="G54" s="378"/>
      <c r="H54" s="17"/>
      <c r="I54" s="17"/>
      <c r="J54" s="76"/>
      <c r="L54" s="71">
        <v>13</v>
      </c>
      <c r="M54" s="72" t="s">
        <v>280</v>
      </c>
      <c r="N54" s="118" t="str">
        <f t="shared" si="0"/>
        <v/>
      </c>
      <c r="P54" s="121" t="str">
        <f>IF(G30="","",TRIM(G30))</f>
        <v/>
      </c>
      <c r="Q54" s="122" t="str">
        <f>IF(G55="","",TRIM(G55))</f>
        <v/>
      </c>
    </row>
    <row r="55" spans="1:17" ht="18" customHeight="1" thickBot="1">
      <c r="A55" s="17"/>
      <c r="B55" s="108"/>
      <c r="C55" s="444" t="s">
        <v>43</v>
      </c>
      <c r="D55" s="75" t="s">
        <v>12</v>
      </c>
      <c r="E55" s="75"/>
      <c r="F55" s="454"/>
      <c r="G55" s="383"/>
      <c r="H55" s="51"/>
      <c r="I55" s="51"/>
      <c r="J55" s="76"/>
    </row>
    <row r="56" spans="1:17" ht="18" customHeight="1">
      <c r="A56" s="17"/>
      <c r="B56" s="108"/>
      <c r="C56" s="108"/>
      <c r="D56" s="78"/>
      <c r="E56" s="51"/>
      <c r="F56" s="51"/>
      <c r="G56" s="51"/>
      <c r="H56" s="17"/>
      <c r="I56" s="17"/>
      <c r="J56" s="76"/>
      <c r="K56" s="74"/>
    </row>
    <row r="57" spans="1:17" ht="18" customHeight="1" thickBot="1">
      <c r="A57" s="17"/>
      <c r="B57" s="110" t="s">
        <v>299</v>
      </c>
      <c r="C57" s="110"/>
      <c r="D57" s="17"/>
      <c r="E57" s="17"/>
      <c r="F57" s="17"/>
      <c r="G57" s="17"/>
      <c r="H57" s="17"/>
      <c r="I57" s="17"/>
      <c r="J57" s="96"/>
      <c r="K57" s="74"/>
    </row>
    <row r="58" spans="1:17" ht="18" customHeight="1" thickBot="1">
      <c r="A58" s="17"/>
      <c r="B58" s="108"/>
      <c r="C58" s="108"/>
      <c r="D58" s="17" t="s">
        <v>116</v>
      </c>
      <c r="E58" s="17"/>
      <c r="F58" s="17"/>
      <c r="G58" s="17"/>
      <c r="H58" s="17"/>
      <c r="I58" s="73"/>
      <c r="J58" s="17"/>
      <c r="K58" s="77"/>
      <c r="L58" s="79"/>
      <c r="M58" s="80" t="s">
        <v>125</v>
      </c>
      <c r="N58" s="126">
        <v>1.1000000000000001</v>
      </c>
    </row>
    <row r="59" spans="1:17" ht="18" customHeight="1" thickBot="1">
      <c r="A59" s="17"/>
      <c r="B59" s="108"/>
      <c r="C59" s="108"/>
      <c r="D59" s="82" t="s">
        <v>14</v>
      </c>
      <c r="E59" s="83" t="s">
        <v>348</v>
      </c>
      <c r="F59" s="84" t="s">
        <v>139</v>
      </c>
      <c r="G59" s="85" t="s">
        <v>347</v>
      </c>
      <c r="H59" s="91"/>
      <c r="I59" s="76"/>
      <c r="J59" s="17"/>
      <c r="K59" s="77"/>
      <c r="L59" s="81" t="s">
        <v>196</v>
      </c>
      <c r="M59" s="123" t="s">
        <v>171</v>
      </c>
      <c r="N59" s="455">
        <v>20000</v>
      </c>
    </row>
    <row r="60" spans="1:17" ht="18" customHeight="1">
      <c r="A60" s="17"/>
      <c r="B60" s="108"/>
      <c r="C60" s="108"/>
      <c r="D60" s="87" t="str">
        <f>L59&amp;"   "&amp;M59</f>
        <v>SSA   SN1</v>
      </c>
      <c r="E60" s="88">
        <f t="shared" ref="E60:E62" si="3">N59*$N$58</f>
        <v>22000</v>
      </c>
      <c r="F60" s="89">
        <f>COUNTIF(受験者名簿!$K$8:$K$107,M59)</f>
        <v>0</v>
      </c>
      <c r="G60" s="90">
        <f>E60*F60</f>
        <v>0</v>
      </c>
      <c r="H60" s="91"/>
      <c r="I60" s="76"/>
      <c r="J60" s="51"/>
      <c r="K60" s="77"/>
      <c r="L60" s="81" t="str">
        <f>"        "</f>
        <v xml:space="preserve">        </v>
      </c>
      <c r="M60" s="124" t="s">
        <v>172</v>
      </c>
      <c r="N60" s="456">
        <v>20000</v>
      </c>
    </row>
    <row r="61" spans="1:17" ht="18" customHeight="1" thickBot="1">
      <c r="A61" s="17"/>
      <c r="B61" s="108"/>
      <c r="C61" s="108"/>
      <c r="D61" s="92" t="str">
        <f>L60&amp;" "&amp;M60</f>
        <v xml:space="preserve">         SN2</v>
      </c>
      <c r="E61" s="93">
        <f t="shared" si="3"/>
        <v>22000</v>
      </c>
      <c r="F61" s="94">
        <f>COUNTIF(受験者名簿!$K$8:$K$107,M60)</f>
        <v>0</v>
      </c>
      <c r="G61" s="95">
        <f>E61*F61</f>
        <v>0</v>
      </c>
      <c r="H61" s="91"/>
      <c r="I61" s="76"/>
      <c r="J61" s="17"/>
      <c r="K61" s="77"/>
      <c r="L61" s="86" t="s">
        <v>404</v>
      </c>
      <c r="M61" s="124" t="s">
        <v>405</v>
      </c>
      <c r="N61" s="456">
        <v>45000</v>
      </c>
    </row>
    <row r="62" spans="1:17" ht="18" customHeight="1" thickTop="1" thickBot="1">
      <c r="A62" s="17"/>
      <c r="B62" s="108"/>
      <c r="C62" s="108"/>
      <c r="D62" s="486" t="str">
        <f>L61&amp;"  "&amp;M61</f>
        <v>SA  AA</v>
      </c>
      <c r="E62" s="487">
        <f t="shared" si="3"/>
        <v>49500.000000000007</v>
      </c>
      <c r="F62" s="488">
        <f>COUNTIF(受験者名簿!$K$8:$K$107,M61)</f>
        <v>0</v>
      </c>
      <c r="G62" s="489">
        <f>E62*F62</f>
        <v>0</v>
      </c>
      <c r="H62" s="91"/>
      <c r="I62" s="76"/>
      <c r="J62" s="17"/>
      <c r="K62" s="77"/>
      <c r="L62" s="86" t="s">
        <v>407</v>
      </c>
      <c r="M62" s="124" t="s">
        <v>408</v>
      </c>
      <c r="N62" s="456">
        <v>35000</v>
      </c>
    </row>
    <row r="63" spans="1:17" ht="18" customHeight="1" thickTop="1">
      <c r="A63" s="17"/>
      <c r="B63" s="108"/>
      <c r="C63" s="108"/>
      <c r="D63" s="490" t="str">
        <f>L62&amp;" "&amp;M62</f>
        <v>SEA-C EC</v>
      </c>
      <c r="E63" s="491">
        <f>N62*$N$58</f>
        <v>38500</v>
      </c>
      <c r="F63" s="492">
        <f>COUNTIF(受験者名簿!$K$8:$K$107,M62)</f>
        <v>0</v>
      </c>
      <c r="G63" s="493">
        <f>E63*F63</f>
        <v>0</v>
      </c>
      <c r="H63" s="91"/>
      <c r="I63" s="76"/>
      <c r="J63" s="17"/>
      <c r="K63" s="77"/>
      <c r="L63" s="86" t="s">
        <v>197</v>
      </c>
      <c r="M63" s="124" t="s">
        <v>128</v>
      </c>
      <c r="N63" s="456">
        <v>200000</v>
      </c>
    </row>
    <row r="64" spans="1:17" ht="18" customHeight="1" thickBot="1">
      <c r="A64" s="17"/>
      <c r="B64" s="108"/>
      <c r="C64" s="108"/>
      <c r="D64" s="98" t="str">
        <f>L63&amp;"   "&amp;M63</f>
        <v>SLA   L1</v>
      </c>
      <c r="E64" s="88">
        <f>N63*$N$58</f>
        <v>220000.00000000003</v>
      </c>
      <c r="F64" s="89">
        <f>COUNTIF(受験者名簿!$K$8:$K$107,M63)</f>
        <v>0</v>
      </c>
      <c r="G64" s="90">
        <f t="shared" ref="G64" si="4">E64*F64</f>
        <v>0</v>
      </c>
      <c r="H64" s="91"/>
      <c r="I64" s="76"/>
      <c r="J64" s="17"/>
      <c r="K64" s="97"/>
      <c r="L64" s="81" t="str">
        <f>"        "</f>
        <v xml:space="preserve">        </v>
      </c>
      <c r="M64" s="125" t="s">
        <v>130</v>
      </c>
      <c r="N64" s="457">
        <v>20000</v>
      </c>
    </row>
    <row r="65" spans="1:17" ht="18" customHeight="1" thickBot="1">
      <c r="A65" s="17"/>
      <c r="B65" s="108"/>
      <c r="C65" s="108"/>
      <c r="D65" s="92" t="str">
        <f>L64&amp;" "&amp;M64</f>
        <v xml:space="preserve">         L2</v>
      </c>
      <c r="E65" s="93">
        <f>N64*$N$58</f>
        <v>22000</v>
      </c>
      <c r="F65" s="94">
        <f>COUNTIF(受験者名簿!$K$8:$K$107,M64)</f>
        <v>0</v>
      </c>
      <c r="G65" s="95">
        <f>E65*F65</f>
        <v>0</v>
      </c>
      <c r="H65" s="91"/>
      <c r="I65" s="76"/>
      <c r="J65" s="17"/>
      <c r="L65" s="135" t="s">
        <v>327</v>
      </c>
      <c r="M65" s="136" t="s">
        <v>328</v>
      </c>
      <c r="N65" s="458">
        <v>15000</v>
      </c>
    </row>
    <row r="66" spans="1:17" ht="18" customHeight="1" thickTop="1" thickBot="1">
      <c r="A66" s="17"/>
      <c r="B66" s="108"/>
      <c r="C66" s="108"/>
      <c r="D66" s="87" t="str">
        <f>L65&amp;"   "&amp;M65</f>
        <v>RSA   X1</v>
      </c>
      <c r="E66" s="88">
        <f>N65*$N$58</f>
        <v>16500</v>
      </c>
      <c r="F66" s="89">
        <f>COUNTIF(受験者名簿!$K$8:$K$107,M65)</f>
        <v>0</v>
      </c>
      <c r="G66" s="90">
        <f>E66*F66</f>
        <v>0</v>
      </c>
      <c r="H66" s="91"/>
      <c r="I66" s="76"/>
      <c r="J66" s="17"/>
      <c r="L66" s="330" t="str">
        <f>"        "</f>
        <v xml:space="preserve">        </v>
      </c>
      <c r="M66" s="125" t="s">
        <v>329</v>
      </c>
      <c r="N66" s="457">
        <v>15000</v>
      </c>
    </row>
    <row r="67" spans="1:17" ht="18" customHeight="1" thickBot="1">
      <c r="A67" s="17"/>
      <c r="B67" s="108"/>
      <c r="C67" s="108"/>
      <c r="D67" s="92" t="str">
        <f>L66&amp;" "&amp;M66</f>
        <v xml:space="preserve">         X2</v>
      </c>
      <c r="E67" s="93">
        <f>N66*$N$58</f>
        <v>16500</v>
      </c>
      <c r="F67" s="94">
        <f>COUNTIF(受験者名簿!$K$8:$K$107,M66)</f>
        <v>0</v>
      </c>
      <c r="G67" s="95">
        <f>E67*F67</f>
        <v>0</v>
      </c>
      <c r="H67" s="96"/>
      <c r="I67" s="96"/>
      <c r="J67" s="51"/>
      <c r="K67" s="41"/>
      <c r="L67" s="97"/>
    </row>
    <row r="68" spans="1:17" ht="20.100000000000001" customHeight="1" thickTop="1" thickBot="1">
      <c r="A68" s="17"/>
      <c r="B68" s="108"/>
      <c r="C68" s="108"/>
      <c r="D68" s="99" t="s">
        <v>115</v>
      </c>
      <c r="E68" s="100"/>
      <c r="F68" s="101">
        <f>SUM(F60:F67)</f>
        <v>0</v>
      </c>
      <c r="G68" s="102">
        <f>SUM(G60:G65)</f>
        <v>0</v>
      </c>
      <c r="H68" s="103"/>
      <c r="I68" s="17"/>
      <c r="J68" s="17"/>
    </row>
    <row r="69" spans="1:17" ht="15" customHeight="1">
      <c r="A69" s="17"/>
      <c r="B69" s="108"/>
      <c r="C69" s="108"/>
      <c r="D69" s="388" t="s">
        <v>346</v>
      </c>
      <c r="E69" s="17"/>
      <c r="F69" s="17"/>
      <c r="G69" s="103"/>
      <c r="I69" s="17"/>
      <c r="J69" s="17"/>
    </row>
    <row r="70" spans="1:17" ht="15" customHeight="1">
      <c r="A70" s="17"/>
      <c r="B70" s="108"/>
      <c r="C70" s="108"/>
      <c r="D70" s="104"/>
      <c r="E70" s="17"/>
      <c r="F70" s="17"/>
      <c r="H70" s="51"/>
      <c r="I70" s="51"/>
      <c r="J70" s="17"/>
    </row>
    <row r="71" spans="1:17" ht="15" customHeight="1">
      <c r="A71" s="17"/>
      <c r="B71" s="108"/>
      <c r="C71" s="108"/>
      <c r="D71" s="137" t="s">
        <v>330</v>
      </c>
      <c r="E71" s="137"/>
      <c r="F71" s="51"/>
      <c r="G71" s="51"/>
      <c r="H71" s="17"/>
      <c r="I71" s="17"/>
      <c r="J71" s="17"/>
    </row>
    <row r="72" spans="1:17" ht="15" customHeight="1">
      <c r="A72" s="17"/>
      <c r="B72" s="108"/>
      <c r="C72" s="108"/>
      <c r="D72" s="138" t="s">
        <v>403</v>
      </c>
      <c r="E72" s="373"/>
      <c r="F72" s="17"/>
      <c r="G72" s="17"/>
      <c r="H72" s="17"/>
      <c r="I72" s="17"/>
      <c r="J72" s="17"/>
    </row>
    <row r="73" spans="1:17" ht="15" customHeight="1">
      <c r="A73" s="17"/>
      <c r="B73" s="108"/>
      <c r="C73" s="108"/>
      <c r="D73" s="139" t="s">
        <v>332</v>
      </c>
      <c r="E73" s="139">
        <v>1</v>
      </c>
      <c r="F73" s="17"/>
      <c r="G73" s="17"/>
      <c r="H73" s="17"/>
      <c r="I73" s="17"/>
      <c r="J73" s="17"/>
      <c r="L73" s="77"/>
    </row>
    <row r="74" spans="1:17" ht="15" customHeight="1">
      <c r="A74" s="17"/>
      <c r="B74" s="108"/>
      <c r="C74" s="108"/>
      <c r="D74" s="17"/>
      <c r="E74" s="17"/>
      <c r="F74" s="17"/>
      <c r="G74" s="17"/>
      <c r="H74" s="17"/>
      <c r="I74" s="17"/>
      <c r="J74" s="17"/>
      <c r="K74" s="41"/>
      <c r="L74" s="97"/>
    </row>
    <row r="75" spans="1:17" ht="15" customHeight="1">
      <c r="A75" s="17"/>
      <c r="B75" s="108"/>
      <c r="C75" s="108"/>
      <c r="D75" s="17"/>
      <c r="E75" s="17"/>
      <c r="F75" s="17"/>
      <c r="G75" s="103" t="s">
        <v>495</v>
      </c>
      <c r="H75" s="17"/>
      <c r="I75" s="17"/>
      <c r="J75" s="17"/>
    </row>
    <row r="76" spans="1:17" ht="13.5" customHeight="1">
      <c r="A76" s="17"/>
      <c r="B76" s="108"/>
      <c r="C76" s="108"/>
      <c r="D76" s="17"/>
      <c r="E76" s="17"/>
      <c r="F76" s="17"/>
      <c r="G76" s="17"/>
      <c r="H76" s="17"/>
      <c r="I76" s="17"/>
      <c r="J76" s="17"/>
      <c r="M76" s="47" t="s">
        <v>118</v>
      </c>
    </row>
    <row r="77" spans="1:17" ht="13.5" customHeight="1">
      <c r="A77" s="17"/>
      <c r="B77" s="108"/>
      <c r="C77" s="108"/>
      <c r="D77" s="17"/>
      <c r="E77" s="17"/>
      <c r="F77" s="17"/>
      <c r="G77" s="17"/>
      <c r="H77" s="17"/>
      <c r="I77" s="17"/>
      <c r="J77" s="17"/>
      <c r="M77" s="105" t="s">
        <v>119</v>
      </c>
      <c r="N77" s="105" t="s">
        <v>120</v>
      </c>
    </row>
    <row r="78" spans="1:17">
      <c r="A78" s="17"/>
      <c r="B78" s="108"/>
      <c r="C78" s="108"/>
      <c r="D78" s="17"/>
      <c r="E78" s="17"/>
      <c r="F78" s="17"/>
      <c r="G78" s="17"/>
      <c r="H78" s="17"/>
      <c r="I78" s="17"/>
      <c r="J78" s="17"/>
      <c r="M78" s="105" t="s">
        <v>284</v>
      </c>
      <c r="N78" s="106">
        <v>43610</v>
      </c>
      <c r="O78" s="540" t="s">
        <v>121</v>
      </c>
      <c r="P78" s="549"/>
      <c r="Q78" s="550"/>
    </row>
    <row r="79" spans="1:17">
      <c r="A79" s="17"/>
      <c r="B79" s="108"/>
      <c r="C79" s="108"/>
      <c r="D79" s="17"/>
      <c r="E79" s="17"/>
      <c r="F79" s="17"/>
      <c r="G79" s="17"/>
      <c r="H79" s="17"/>
      <c r="I79" s="17"/>
      <c r="J79" s="17"/>
      <c r="M79" s="105" t="s">
        <v>345</v>
      </c>
      <c r="N79" s="107">
        <v>43735</v>
      </c>
      <c r="O79" s="540" t="s">
        <v>253</v>
      </c>
      <c r="P79" s="549"/>
      <c r="Q79" s="550"/>
    </row>
    <row r="80" spans="1:17">
      <c r="A80" s="17"/>
      <c r="B80" s="108"/>
      <c r="C80" s="108"/>
      <c r="D80" s="17"/>
      <c r="E80" s="17"/>
      <c r="F80" s="17"/>
      <c r="G80" s="17"/>
      <c r="H80" s="17"/>
      <c r="I80" s="17"/>
      <c r="J80" s="17"/>
      <c r="M80" s="105" t="s">
        <v>371</v>
      </c>
      <c r="N80" s="107">
        <v>43791</v>
      </c>
      <c r="O80" s="563" t="s">
        <v>349</v>
      </c>
      <c r="P80" s="564"/>
      <c r="Q80" s="565"/>
    </row>
    <row r="81" spans="1:17">
      <c r="A81" s="17"/>
      <c r="B81" s="108"/>
      <c r="C81" s="108"/>
      <c r="D81" s="17"/>
      <c r="E81" s="17"/>
      <c r="F81" s="17"/>
      <c r="G81" s="17"/>
      <c r="H81" s="17"/>
      <c r="I81" s="17"/>
      <c r="J81" s="17"/>
      <c r="M81" s="105" t="s">
        <v>380</v>
      </c>
      <c r="N81" s="107">
        <v>43914</v>
      </c>
      <c r="O81" s="540" t="s">
        <v>372</v>
      </c>
      <c r="P81" s="549"/>
      <c r="Q81" s="550"/>
    </row>
    <row r="82" spans="1:17" ht="33" customHeight="1">
      <c r="A82" s="17"/>
      <c r="B82" s="108"/>
      <c r="C82" s="108"/>
      <c r="D82" s="17"/>
      <c r="E82" s="17"/>
      <c r="F82" s="17"/>
      <c r="G82" s="17"/>
      <c r="H82" s="17"/>
      <c r="I82" s="17"/>
      <c r="J82" s="17"/>
      <c r="M82" s="105" t="s">
        <v>384</v>
      </c>
      <c r="N82" s="107">
        <v>44105</v>
      </c>
      <c r="O82" s="540" t="s">
        <v>381</v>
      </c>
      <c r="P82" s="549"/>
      <c r="Q82" s="550"/>
    </row>
    <row r="83" spans="1:17" ht="66" customHeight="1">
      <c r="A83" s="17"/>
      <c r="B83" s="108"/>
      <c r="C83" s="108"/>
      <c r="D83" s="17"/>
      <c r="E83" s="17"/>
      <c r="F83" s="17"/>
      <c r="G83" s="17"/>
      <c r="H83" s="17"/>
      <c r="I83" s="17"/>
      <c r="J83" s="17"/>
      <c r="M83" s="105" t="s">
        <v>386</v>
      </c>
      <c r="N83" s="107">
        <v>44106</v>
      </c>
      <c r="O83" s="540" t="s">
        <v>385</v>
      </c>
      <c r="P83" s="549"/>
      <c r="Q83" s="550"/>
    </row>
    <row r="84" spans="1:17" ht="31.5" customHeight="1">
      <c r="A84" s="17"/>
      <c r="B84" s="108"/>
      <c r="C84" s="108"/>
      <c r="D84" s="17"/>
      <c r="E84" s="17"/>
      <c r="F84" s="17"/>
      <c r="G84" s="17"/>
      <c r="H84" s="17"/>
      <c r="I84" s="17"/>
      <c r="J84" s="17"/>
      <c r="M84" s="105" t="s">
        <v>389</v>
      </c>
      <c r="N84" s="107">
        <v>44119</v>
      </c>
      <c r="O84" s="540" t="s">
        <v>387</v>
      </c>
      <c r="P84" s="549"/>
      <c r="Q84" s="550"/>
    </row>
    <row r="85" spans="1:17" ht="37.5" customHeight="1">
      <c r="A85" s="17"/>
      <c r="B85" s="108"/>
      <c r="C85" s="108"/>
      <c r="D85" s="17"/>
      <c r="E85" s="17"/>
      <c r="F85" s="17"/>
      <c r="G85" s="17"/>
      <c r="H85" s="17"/>
      <c r="I85" s="17"/>
      <c r="J85" s="17"/>
      <c r="M85" s="105" t="s">
        <v>392</v>
      </c>
      <c r="N85" s="107">
        <v>44159</v>
      </c>
      <c r="O85" s="540" t="s">
        <v>390</v>
      </c>
      <c r="P85" s="549"/>
      <c r="Q85" s="550"/>
    </row>
    <row r="86" spans="1:17" ht="31.5" customHeight="1">
      <c r="A86" s="17"/>
      <c r="B86" s="108"/>
      <c r="C86" s="108"/>
      <c r="D86" s="17"/>
      <c r="E86" s="17"/>
      <c r="F86" s="17"/>
      <c r="G86" s="17"/>
      <c r="H86" s="17"/>
      <c r="I86" s="17"/>
      <c r="J86" s="17"/>
      <c r="M86" s="105" t="s">
        <v>394</v>
      </c>
      <c r="N86" s="107">
        <v>44189</v>
      </c>
      <c r="O86" s="540" t="s">
        <v>393</v>
      </c>
      <c r="P86" s="549"/>
      <c r="Q86" s="550"/>
    </row>
    <row r="87" spans="1:17" ht="66" customHeight="1">
      <c r="A87" s="17"/>
      <c r="B87" s="108"/>
      <c r="C87" s="108"/>
      <c r="D87" s="17"/>
      <c r="E87" s="17"/>
      <c r="F87" s="17"/>
      <c r="G87" s="17"/>
      <c r="H87" s="17"/>
      <c r="I87" s="17"/>
      <c r="J87" s="17"/>
      <c r="M87" s="105" t="s">
        <v>401</v>
      </c>
      <c r="N87" s="107">
        <v>44273</v>
      </c>
      <c r="O87" s="540" t="s">
        <v>395</v>
      </c>
      <c r="P87" s="549"/>
      <c r="Q87" s="550"/>
    </row>
    <row r="88" spans="1:17" ht="56.25" customHeight="1">
      <c r="A88" s="17"/>
      <c r="B88" s="108"/>
      <c r="C88" s="108"/>
      <c r="D88" s="17"/>
      <c r="E88" s="17"/>
      <c r="F88" s="17"/>
      <c r="G88" s="17"/>
      <c r="H88" s="17"/>
      <c r="I88" s="17"/>
      <c r="J88" s="17"/>
      <c r="M88" s="105" t="s">
        <v>416</v>
      </c>
      <c r="N88" s="107">
        <v>44305</v>
      </c>
      <c r="O88" s="540" t="s">
        <v>432</v>
      </c>
      <c r="P88" s="549"/>
      <c r="Q88" s="550"/>
    </row>
    <row r="89" spans="1:17" ht="69.75" customHeight="1">
      <c r="A89" s="17"/>
      <c r="B89" s="108"/>
      <c r="C89" s="108"/>
      <c r="D89" s="17"/>
      <c r="E89" s="17"/>
      <c r="F89" s="17"/>
      <c r="G89" s="17"/>
      <c r="H89" s="17"/>
      <c r="I89" s="17"/>
      <c r="J89" s="17"/>
      <c r="M89" s="105" t="s">
        <v>417</v>
      </c>
      <c r="N89" s="107">
        <v>44445</v>
      </c>
      <c r="O89" s="540" t="s">
        <v>418</v>
      </c>
      <c r="P89" s="549"/>
      <c r="Q89" s="550"/>
    </row>
    <row r="90" spans="1:17" ht="35.1" customHeight="1">
      <c r="A90" s="17"/>
      <c r="B90" s="108"/>
      <c r="C90" s="108"/>
      <c r="D90" s="17"/>
      <c r="E90" s="17"/>
      <c r="F90" s="17"/>
      <c r="G90" s="17"/>
      <c r="H90" s="17"/>
      <c r="I90" s="17"/>
      <c r="J90" s="17"/>
      <c r="M90" s="105" t="s">
        <v>420</v>
      </c>
      <c r="N90" s="107">
        <v>44508</v>
      </c>
      <c r="O90" s="540" t="s">
        <v>422</v>
      </c>
      <c r="P90" s="549"/>
      <c r="Q90" s="550"/>
    </row>
    <row r="91" spans="1:17" ht="44.25" customHeight="1">
      <c r="A91" s="17"/>
      <c r="B91" s="108"/>
      <c r="C91" s="108"/>
      <c r="D91" s="17"/>
      <c r="E91" s="17"/>
      <c r="F91" s="17"/>
      <c r="G91" s="17"/>
      <c r="H91" s="17"/>
      <c r="I91" s="17"/>
      <c r="J91" s="17"/>
      <c r="M91" s="105" t="s">
        <v>423</v>
      </c>
      <c r="N91" s="107">
        <v>44526</v>
      </c>
      <c r="O91" s="540" t="s">
        <v>426</v>
      </c>
      <c r="P91" s="549"/>
      <c r="Q91" s="550"/>
    </row>
    <row r="92" spans="1:17" ht="43.5" customHeight="1">
      <c r="A92" s="17"/>
      <c r="B92" s="108"/>
      <c r="C92" s="108"/>
      <c r="D92" s="17"/>
      <c r="E92" s="17"/>
      <c r="F92" s="17"/>
      <c r="G92" s="17"/>
      <c r="H92" s="17"/>
      <c r="I92" s="17"/>
      <c r="J92" s="17"/>
      <c r="M92" s="105" t="s">
        <v>427</v>
      </c>
      <c r="N92" s="107">
        <v>44539</v>
      </c>
      <c r="O92" s="540" t="s">
        <v>428</v>
      </c>
      <c r="P92" s="549"/>
      <c r="Q92" s="550"/>
    </row>
    <row r="93" spans="1:17">
      <c r="A93" s="17"/>
      <c r="B93" s="108"/>
      <c r="C93" s="108"/>
      <c r="D93" s="17"/>
      <c r="E93" s="17"/>
      <c r="F93" s="17"/>
      <c r="G93" s="17"/>
      <c r="H93" s="17"/>
      <c r="I93" s="17"/>
      <c r="J93" s="17"/>
      <c r="M93" s="105" t="s">
        <v>429</v>
      </c>
      <c r="N93" s="107">
        <v>44607</v>
      </c>
      <c r="O93" s="540" t="s">
        <v>430</v>
      </c>
      <c r="P93" s="549"/>
      <c r="Q93" s="550"/>
    </row>
    <row r="94" spans="1:17" ht="31.5" customHeight="1">
      <c r="A94" s="17"/>
      <c r="B94" s="108"/>
      <c r="C94" s="108"/>
      <c r="D94" s="17"/>
      <c r="E94" s="17"/>
      <c r="F94" s="17"/>
      <c r="G94" s="17"/>
      <c r="H94" s="17"/>
      <c r="I94" s="17"/>
      <c r="J94" s="17"/>
      <c r="M94" s="105" t="s">
        <v>433</v>
      </c>
      <c r="N94" s="107">
        <v>44707</v>
      </c>
      <c r="O94" s="540" t="s">
        <v>435</v>
      </c>
      <c r="P94" s="549"/>
      <c r="Q94" s="550"/>
    </row>
    <row r="95" spans="1:17" ht="29.25" customHeight="1">
      <c r="A95" s="17"/>
      <c r="B95" s="108"/>
      <c r="C95" s="108"/>
      <c r="D95" s="17"/>
      <c r="E95" s="17"/>
      <c r="F95" s="17"/>
      <c r="G95" s="17"/>
      <c r="H95" s="17"/>
      <c r="I95" s="17"/>
      <c r="J95" s="17"/>
      <c r="M95" s="105" t="s">
        <v>436</v>
      </c>
      <c r="N95" s="107">
        <v>44840</v>
      </c>
      <c r="O95" s="540" t="s">
        <v>437</v>
      </c>
      <c r="P95" s="549"/>
      <c r="Q95" s="550"/>
    </row>
    <row r="96" spans="1:17" ht="26.25" customHeight="1">
      <c r="A96" s="17"/>
      <c r="B96" s="108"/>
      <c r="C96" s="108"/>
      <c r="D96" s="17"/>
      <c r="E96" s="17"/>
      <c r="F96" s="17"/>
      <c r="G96" s="17"/>
      <c r="H96" s="17"/>
      <c r="I96" s="17"/>
      <c r="J96" s="17"/>
      <c r="M96" s="525" t="s">
        <v>438</v>
      </c>
      <c r="N96" s="107">
        <v>44876</v>
      </c>
      <c r="O96" s="540" t="s">
        <v>439</v>
      </c>
      <c r="P96" s="549"/>
      <c r="Q96" s="550"/>
    </row>
    <row r="97" spans="1:19" ht="30.75" customHeight="1">
      <c r="A97" s="17"/>
      <c r="B97" s="108"/>
      <c r="C97" s="108"/>
      <c r="D97" s="17"/>
      <c r="E97" s="17"/>
      <c r="F97" s="17"/>
      <c r="G97" s="17"/>
      <c r="H97" s="17"/>
      <c r="I97" s="17"/>
      <c r="J97" s="17"/>
      <c r="M97" s="526"/>
      <c r="N97" s="107">
        <v>44881</v>
      </c>
      <c r="O97" s="540" t="s">
        <v>477</v>
      </c>
      <c r="P97" s="549"/>
      <c r="Q97" s="550"/>
    </row>
    <row r="98" spans="1:19" ht="19.5" customHeight="1">
      <c r="A98" s="17"/>
      <c r="B98" s="108"/>
      <c r="C98" s="108"/>
      <c r="D98" s="17"/>
      <c r="E98" s="17"/>
      <c r="F98" s="17"/>
      <c r="G98" s="17"/>
      <c r="H98" s="17"/>
      <c r="I98" s="17"/>
      <c r="J98" s="17"/>
      <c r="M98" s="105" t="s">
        <v>474</v>
      </c>
      <c r="N98" s="107">
        <v>45009</v>
      </c>
      <c r="O98" s="540" t="s">
        <v>475</v>
      </c>
      <c r="P98" s="549"/>
      <c r="Q98" s="550"/>
    </row>
    <row r="99" spans="1:19" ht="29.25" customHeight="1">
      <c r="A99" s="17"/>
      <c r="B99" s="108"/>
      <c r="C99" s="108"/>
      <c r="D99" s="17"/>
      <c r="E99" s="17"/>
      <c r="F99" s="17"/>
      <c r="G99" s="17"/>
      <c r="H99" s="17"/>
      <c r="I99" s="17"/>
      <c r="J99" s="17"/>
      <c r="M99" s="105" t="s">
        <v>476</v>
      </c>
      <c r="N99" s="107">
        <v>45028</v>
      </c>
      <c r="O99" s="540" t="s">
        <v>478</v>
      </c>
      <c r="P99" s="549"/>
      <c r="Q99" s="550"/>
    </row>
    <row r="100" spans="1:19">
      <c r="A100" s="17"/>
      <c r="B100" s="108"/>
      <c r="C100" s="108"/>
      <c r="D100" s="17"/>
      <c r="E100" s="17"/>
      <c r="F100" s="17"/>
      <c r="G100" s="17"/>
      <c r="H100" s="17"/>
      <c r="I100" s="17"/>
      <c r="J100" s="17"/>
      <c r="M100" s="105" t="s">
        <v>482</v>
      </c>
      <c r="N100" s="107">
        <v>45398</v>
      </c>
      <c r="O100" s="540" t="s">
        <v>483</v>
      </c>
      <c r="P100" s="549"/>
      <c r="Q100" s="550"/>
    </row>
    <row r="101" spans="1:19" ht="29.25" customHeight="1">
      <c r="A101" s="17"/>
      <c r="B101" s="108"/>
      <c r="C101" s="108"/>
      <c r="D101" s="17"/>
      <c r="E101" s="17"/>
      <c r="F101" s="17"/>
      <c r="G101" s="17"/>
      <c r="H101" s="17"/>
      <c r="I101" s="17"/>
      <c r="J101" s="17"/>
      <c r="M101" s="105" t="s">
        <v>486</v>
      </c>
      <c r="N101" s="107">
        <v>45698</v>
      </c>
      <c r="O101" s="540" t="s">
        <v>487</v>
      </c>
      <c r="P101" s="541"/>
      <c r="Q101" s="542"/>
    </row>
    <row r="102" spans="1:19">
      <c r="A102" s="17"/>
      <c r="B102" s="108"/>
      <c r="C102" s="108"/>
      <c r="D102" s="17"/>
      <c r="E102" s="17"/>
      <c r="F102" s="17"/>
      <c r="G102" s="17"/>
      <c r="H102" s="17"/>
      <c r="I102" s="17"/>
      <c r="J102" s="17"/>
      <c r="M102" s="105" t="s">
        <v>488</v>
      </c>
      <c r="N102" s="107">
        <v>45946</v>
      </c>
      <c r="O102" s="540" t="s">
        <v>489</v>
      </c>
      <c r="P102" s="541"/>
      <c r="Q102" s="542"/>
    </row>
    <row r="103" spans="1:19" ht="299.25" customHeight="1">
      <c r="A103" s="17"/>
      <c r="B103" s="108"/>
      <c r="C103" s="108"/>
      <c r="D103" s="17"/>
      <c r="E103" s="17"/>
      <c r="F103" s="17"/>
      <c r="G103" s="17"/>
      <c r="H103" s="17"/>
      <c r="I103" s="17"/>
      <c r="J103" s="17"/>
      <c r="M103" s="105" t="s">
        <v>494</v>
      </c>
      <c r="N103" s="107">
        <v>46063</v>
      </c>
      <c r="O103" s="543" t="s">
        <v>499</v>
      </c>
      <c r="P103" s="544"/>
      <c r="Q103" s="545"/>
    </row>
    <row r="104" spans="1:19" s="535" customFormat="1" ht="29.25" customHeight="1">
      <c r="A104" s="45"/>
      <c r="B104" s="537"/>
      <c r="C104" s="537"/>
      <c r="D104" s="45"/>
      <c r="E104" s="45"/>
      <c r="F104" s="45"/>
      <c r="G104" s="45"/>
      <c r="H104" s="45"/>
      <c r="I104" s="45"/>
      <c r="J104" s="45"/>
      <c r="K104" s="19"/>
      <c r="L104" s="19"/>
      <c r="M104" s="538" t="s">
        <v>503</v>
      </c>
      <c r="N104" s="539">
        <v>46121</v>
      </c>
      <c r="O104" s="540" t="s">
        <v>487</v>
      </c>
      <c r="P104" s="541"/>
      <c r="Q104" s="542"/>
      <c r="R104" s="19"/>
      <c r="S104" s="19"/>
    </row>
    <row r="105" spans="1:19">
      <c r="A105" s="17"/>
      <c r="B105" s="108"/>
      <c r="C105" s="108"/>
      <c r="D105" s="17"/>
      <c r="E105" s="17"/>
      <c r="F105" s="17"/>
      <c r="G105" s="17"/>
      <c r="H105" s="17"/>
      <c r="I105" s="17"/>
      <c r="J105" s="17"/>
    </row>
    <row r="106" spans="1:19">
      <c r="A106" s="17"/>
      <c r="B106" s="108"/>
      <c r="C106" s="108"/>
      <c r="D106" s="17"/>
      <c r="E106" s="17"/>
      <c r="F106" s="17"/>
      <c r="G106" s="17"/>
      <c r="H106" s="17"/>
      <c r="I106" s="17"/>
      <c r="J106" s="17"/>
    </row>
    <row r="107" spans="1:19">
      <c r="A107" s="17"/>
      <c r="B107" s="108"/>
      <c r="C107" s="108"/>
      <c r="D107" s="17"/>
      <c r="E107" s="17"/>
      <c r="F107" s="17"/>
      <c r="G107" s="17"/>
      <c r="H107" s="17"/>
      <c r="I107" s="17"/>
      <c r="J107" s="17"/>
    </row>
    <row r="108" spans="1:19">
      <c r="A108" s="17"/>
      <c r="B108" s="108"/>
      <c r="C108" s="108"/>
      <c r="D108" s="17"/>
      <c r="E108" s="17"/>
      <c r="F108" s="17"/>
      <c r="G108" s="17"/>
      <c r="H108" s="17"/>
      <c r="I108" s="17"/>
      <c r="J108" s="17"/>
    </row>
    <row r="109" spans="1:19">
      <c r="A109" s="17"/>
      <c r="B109" s="108"/>
      <c r="C109" s="108"/>
      <c r="D109" s="17"/>
      <c r="E109" s="17"/>
      <c r="F109" s="17"/>
      <c r="G109" s="17"/>
      <c r="H109" s="17"/>
      <c r="I109" s="17"/>
      <c r="J109" s="17"/>
    </row>
    <row r="110" spans="1:19">
      <c r="A110" s="17"/>
      <c r="B110" s="108"/>
      <c r="C110" s="108"/>
      <c r="D110" s="17"/>
      <c r="E110" s="17"/>
      <c r="F110" s="17"/>
      <c r="G110" s="17"/>
      <c r="H110" s="17"/>
      <c r="I110" s="17"/>
      <c r="J110" s="17"/>
    </row>
    <row r="111" spans="1:19">
      <c r="A111" s="17"/>
      <c r="B111" s="108"/>
      <c r="C111" s="108"/>
      <c r="D111" s="17"/>
      <c r="E111" s="17"/>
      <c r="F111" s="17"/>
      <c r="G111" s="17"/>
      <c r="H111" s="17"/>
      <c r="I111" s="17"/>
      <c r="J111" s="17"/>
    </row>
    <row r="112" spans="1:19">
      <c r="A112" s="17"/>
      <c r="B112" s="108"/>
      <c r="C112" s="108"/>
      <c r="D112" s="17"/>
      <c r="E112" s="17"/>
      <c r="F112" s="17"/>
      <c r="G112" s="17"/>
      <c r="H112" s="17"/>
      <c r="I112" s="17"/>
      <c r="J112" s="17"/>
    </row>
    <row r="113" spans="1:10">
      <c r="A113" s="17"/>
      <c r="B113" s="108"/>
      <c r="C113" s="108"/>
      <c r="D113" s="17"/>
      <c r="E113" s="17"/>
      <c r="F113" s="17"/>
      <c r="G113" s="17"/>
      <c r="H113" s="17"/>
      <c r="I113" s="17"/>
      <c r="J113" s="17"/>
    </row>
    <row r="114" spans="1:10">
      <c r="A114" s="17"/>
      <c r="B114" s="108"/>
      <c r="C114" s="108"/>
      <c r="D114" s="17"/>
      <c r="E114" s="17"/>
      <c r="F114" s="17"/>
      <c r="G114" s="17"/>
      <c r="J114" s="17"/>
    </row>
  </sheetData>
  <mergeCells count="38">
    <mergeCell ref="B2:I2"/>
    <mergeCell ref="O78:Q78"/>
    <mergeCell ref="O79:Q79"/>
    <mergeCell ref="O88:Q88"/>
    <mergeCell ref="O89:Q89"/>
    <mergeCell ref="O80:Q80"/>
    <mergeCell ref="O81:Q81"/>
    <mergeCell ref="O82:Q82"/>
    <mergeCell ref="O83:Q83"/>
    <mergeCell ref="O84:Q84"/>
    <mergeCell ref="O85:Q85"/>
    <mergeCell ref="O86:Q86"/>
    <mergeCell ref="O87:Q87"/>
    <mergeCell ref="D41:G41"/>
    <mergeCell ref="C8:D8"/>
    <mergeCell ref="E8:G8"/>
    <mergeCell ref="E3:I3"/>
    <mergeCell ref="O97:Q97"/>
    <mergeCell ref="O99:Q99"/>
    <mergeCell ref="D4:G4"/>
    <mergeCell ref="D40:G40"/>
    <mergeCell ref="O92:Q92"/>
    <mergeCell ref="O90:Q90"/>
    <mergeCell ref="O94:Q94"/>
    <mergeCell ref="O93:Q93"/>
    <mergeCell ref="O91:Q91"/>
    <mergeCell ref="D5:G5"/>
    <mergeCell ref="D7:G7"/>
    <mergeCell ref="D39:G39"/>
    <mergeCell ref="O104:Q104"/>
    <mergeCell ref="O103:Q103"/>
    <mergeCell ref="C35:G35"/>
    <mergeCell ref="O100:Q100"/>
    <mergeCell ref="O98:Q98"/>
    <mergeCell ref="O96:Q96"/>
    <mergeCell ref="O95:Q95"/>
    <mergeCell ref="O101:Q101"/>
    <mergeCell ref="O102:Q102"/>
  </mergeCells>
  <phoneticPr fontId="3"/>
  <conditionalFormatting sqref="C8 E8 G31 D59:G68">
    <cfRule type="expression" dxfId="14" priority="16">
      <formula>$E$73=2</formula>
    </cfRule>
  </conditionalFormatting>
  <conditionalFormatting sqref="C11:F12">
    <cfRule type="expression" dxfId="13" priority="4">
      <formula>$E$73=2</formula>
    </cfRule>
  </conditionalFormatting>
  <conditionalFormatting sqref="C15:F15">
    <cfRule type="expression" dxfId="12" priority="5">
      <formula>$E$73=2</formula>
    </cfRule>
  </conditionalFormatting>
  <conditionalFormatting sqref="C18:F32">
    <cfRule type="expression" dxfId="11" priority="9">
      <formula>$E$73=2</formula>
    </cfRule>
  </conditionalFormatting>
  <conditionalFormatting sqref="C37:F38">
    <cfRule type="expression" dxfId="10" priority="2">
      <formula>$E$73=2</formula>
    </cfRule>
  </conditionalFormatting>
  <conditionalFormatting sqref="C43:F55">
    <cfRule type="expression" dxfId="9" priority="61">
      <formula>$E$73=2</formula>
    </cfRule>
  </conditionalFormatting>
  <conditionalFormatting sqref="C43:G55">
    <cfRule type="expression" dxfId="8" priority="17">
      <formula>$N$37&lt;&gt;$P$38</formula>
    </cfRule>
  </conditionalFormatting>
  <dataValidations count="12">
    <dataValidation allowBlank="1" showInputMessage="1" showErrorMessage="1" prompt="日付を西暦で入力してください_x000a_例：○○○○年○月○日" sqref="G11" xr:uid="{00000000-0002-0000-0000-000000000000}"/>
    <dataValidation type="custom" allowBlank="1" showInputMessage="1" showErrorMessage="1" error="半角数字で入力し下さい" prompt="半角数字で入力してください_x000a_例：○○○-○○○○" sqref="G26 G51" xr:uid="{00000000-0002-0000-0000-000001000000}">
      <formula1>LEN(G26)=LENB(G26)</formula1>
    </dataValidation>
    <dataValidation type="custom" allowBlank="1" showInputMessage="1" showErrorMessage="1" error="半角で入力してください" prompt="半角で入力してください" sqref="G30 G55" xr:uid="{00000000-0002-0000-0000-000002000000}">
      <formula1>LEN(G30)=LENB(G30)</formula1>
    </dataValidation>
    <dataValidation type="custom" allowBlank="1" showInputMessage="1" showErrorMessage="1" error="半角数字で入力してください" prompt="半角数字で入力してください_x000a_例：○○-○○○○-○○○○" sqref="G29 G54" xr:uid="{00000000-0002-0000-0000-000003000000}">
      <formula1>LEN(G29)=LENB(G29)</formula1>
    </dataValidation>
    <dataValidation allowBlank="1" showInputMessage="1" prompt="このセルは自動入力です。" sqref="C8 L73:L74 J50:J57 K58:K64 L59:L67 G60:G68 H59:I67" xr:uid="{00000000-0002-0000-0000-000007000000}"/>
    <dataValidation type="list" showInputMessage="1" showErrorMessage="1" prompt="請求書を発行希望の場合は、請求書の送付先を指定してください。" sqref="G38" xr:uid="{00000000-0002-0000-0000-000009000000}">
      <formula1>$P$37:$P$38</formula1>
    </dataValidation>
    <dataValidation allowBlank="1" showInputMessage="1" showErrorMessage="1" prompt="申込日を入力すると自動で入力されます" sqref="G31" xr:uid="{00000000-0002-0000-0000-00000A000000}"/>
    <dataValidation type="list" allowBlank="1" showInputMessage="1" showErrorMessage="1" sqref="E73" xr:uid="{00000000-0002-0000-0000-00000B000000}">
      <formula1>"0,1,2"</formula1>
    </dataValidation>
    <dataValidation type="list" showInputMessage="1" showErrorMessage="1" prompt="請求書の発行要否を選択してください。" sqref="G37" xr:uid="{00000000-0002-0000-0000-000008000000}">
      <formula1>$P$32:$P$33</formula1>
    </dataValidation>
    <dataValidation type="list" allowBlank="1" showInputMessage="1" showErrorMessage="1" promptTitle="法人格を選定" prompt="リストから選択した後、前/後を選択してください。" sqref="G45" xr:uid="{00000000-0002-0000-0000-000005000000}">
      <formula1>$P$21:$P$29</formula1>
    </dataValidation>
    <dataValidation type="list" allowBlank="1" showInputMessage="1" promptTitle="法人格を選定" prompt="リストから選択した後、前/後を選択してください。" sqref="G20" xr:uid="{00000000-0002-0000-0000-000006000000}">
      <formula1>$P$21:$P$29</formula1>
    </dataValidation>
    <dataValidation type="list" allowBlank="1" showInputMessage="1" showErrorMessage="1" prompt="法人格の位置（前/後）を選択してください。" sqref="G21 G46" xr:uid="{82B9F50A-56FC-4040-BFBB-299385CB0E49}">
      <formula1>$Q$21:$Q$22</formula1>
    </dataValidation>
  </dataValidations>
  <hyperlinks>
    <hyperlink ref="F6" r:id="rId1" xr:uid="{00000000-0004-0000-0000-000002000000}"/>
    <hyperlink ref="J18" r:id="rId2" display="https://www.japan-certification.com/certifying-examination/application/pre-application/" xr:uid="{7667FD85-5E5B-4B5C-B376-5E9BD0D0D37E}"/>
    <hyperlink ref="J16" r:id="rId3" display="https://www.japan-certification.com/consent_privacy/" xr:uid="{5BB714B8-40FF-4CD8-AD79-AE3A2AE52A7C}"/>
    <hyperlink ref="J20" r:id="rId4" xr:uid="{6962DB3F-777D-445F-9D16-A579BC8C674A}"/>
  </hyperlinks>
  <pageMargins left="0.62992125984251968" right="0.59055118110236227" top="0.39370078740157483" bottom="0" header="0.31496062992125984" footer="0.31496062992125984"/>
  <pageSetup paperSize="9" scale="68" fitToWidth="2" orientation="portrait" r:id="rId5"/>
  <colBreaks count="1" manualBreakCount="1">
    <brk id="13" max="1048575" man="1"/>
  </colBreaks>
  <drawing r:id="rId6"/>
  <extLst>
    <ext xmlns:x14="http://schemas.microsoft.com/office/spreadsheetml/2009/9/main" uri="{CCE6A557-97BC-4b89-ADB6-D9C93CAAB3DF}">
      <x14:dataValidations xmlns:xm="http://schemas.microsoft.com/office/excel/2006/main" count="1">
        <x14:dataValidation type="list" allowBlank="1" showInputMessage="1" showErrorMessage="1" promptTitle="資格区分を選択" prompt="申込する試験の資格区分を選択してください_x000a_リストにない資格区分は現在申込を受付しておりません_x000a_" xr:uid="{00000000-0002-0000-0000-00000C000000}">
          <x14:formula1>
            <xm:f>INDIRECT(受験者名簿!$BC$3)</xm:f>
          </x14:formula1>
          <xm:sqref>G15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T200"/>
  <sheetViews>
    <sheetView showZeros="0" zoomScale="98" zoomScaleNormal="98" workbookViewId="0">
      <pane xSplit="1" ySplit="7" topLeftCell="B8" activePane="bottomRight" state="frozen"/>
      <selection activeCell="G11" sqref="G11"/>
      <selection pane="topRight" activeCell="G11" sqref="G11"/>
      <selection pane="bottomLeft" activeCell="G11" sqref="G11"/>
      <selection pane="bottomRight" activeCell="C8" sqref="C8"/>
    </sheetView>
  </sheetViews>
  <sheetFormatPr defaultRowHeight="18.75"/>
  <cols>
    <col min="1" max="1" width="4.5" style="20" customWidth="1"/>
    <col min="2" max="2" width="36.625" style="20" customWidth="1"/>
    <col min="3" max="4" width="8.625" style="20" customWidth="1"/>
    <col min="5" max="5" width="8.75" style="20" customWidth="1"/>
    <col min="6" max="6" width="9.25" style="20" customWidth="1"/>
    <col min="7" max="7" width="13.5" style="20" bestFit="1" customWidth="1"/>
    <col min="8" max="8" width="14.25" style="20" bestFit="1" customWidth="1"/>
    <col min="9" max="9" width="32.875" style="334" customWidth="1"/>
    <col min="10" max="10" width="15.625" style="158" bestFit="1" customWidth="1"/>
    <col min="11" max="11" width="13.625" style="20" customWidth="1"/>
    <col min="12" max="12" width="12.5" style="420" customWidth="1"/>
    <col min="13" max="13" width="14.25" style="20" hidden="1" customWidth="1"/>
    <col min="14" max="14" width="13.625" style="20" hidden="1" customWidth="1"/>
    <col min="15" max="15" width="22.625" style="20" customWidth="1"/>
    <col min="16" max="16" width="16.5" style="20" customWidth="1"/>
    <col min="17" max="17" width="11.375" style="20" bestFit="1" customWidth="1"/>
    <col min="18" max="18" width="17.5" style="20" customWidth="1"/>
    <col min="19" max="21" width="30.625" style="20" customWidth="1"/>
    <col min="22" max="22" width="20.625" style="20" customWidth="1"/>
    <col min="23" max="23" width="22.375" style="20" customWidth="1"/>
    <col min="24" max="24" width="16.25" style="20" customWidth="1"/>
    <col min="25" max="25" width="15.125" style="20" bestFit="1" customWidth="1"/>
    <col min="26" max="27" width="30.625" style="20" customWidth="1"/>
    <col min="28" max="28" width="13.875" style="329" bestFit="1" customWidth="1"/>
    <col min="29" max="29" width="3.625" style="20" customWidth="1"/>
    <col min="30" max="30" width="3.5" style="17" customWidth="1"/>
    <col min="31" max="31" width="4.5" style="18" hidden="1" customWidth="1"/>
    <col min="32" max="32" width="16.625" style="160" hidden="1" customWidth="1"/>
    <col min="33" max="33" width="8.625" style="18" hidden="1" customWidth="1"/>
    <col min="34" max="34" width="11.875" style="18" hidden="1" customWidth="1"/>
    <col min="35" max="35" width="20.625" style="160" hidden="1" customWidth="1"/>
    <col min="36" max="36" width="18.625" style="160" hidden="1" customWidth="1"/>
    <col min="37" max="37" width="18.625" style="18" hidden="1" customWidth="1"/>
    <col min="38" max="38" width="11.625" style="161" hidden="1" customWidth="1"/>
    <col min="39" max="39" width="32.75" style="336" hidden="1" customWidth="1"/>
    <col min="40" max="41" width="9" style="18" hidden="1" customWidth="1"/>
    <col min="42" max="42" width="7.75" style="163" hidden="1" customWidth="1"/>
    <col min="43" max="43" width="4" style="18" hidden="1" customWidth="1"/>
    <col min="44" max="44" width="3" style="160" hidden="1" customWidth="1"/>
    <col min="45" max="45" width="18" style="18" hidden="1" customWidth="1"/>
    <col min="46" max="46" width="2.5" style="18" hidden="1" customWidth="1"/>
    <col min="47" max="47" width="44.25" style="164" hidden="1" customWidth="1"/>
    <col min="48" max="48" width="1.875" style="164" hidden="1" customWidth="1"/>
    <col min="49" max="49" width="11.25" style="140" hidden="1" customWidth="1"/>
    <col min="50" max="50" width="5.875" style="18" hidden="1" customWidth="1"/>
    <col min="51" max="51" width="21.375" style="18" hidden="1" customWidth="1"/>
    <col min="52" max="52" width="20.75" style="18" hidden="1" customWidth="1"/>
    <col min="53" max="53" width="16.625" style="18" hidden="1" customWidth="1"/>
    <col min="54" max="54" width="18.875" style="18" hidden="1" customWidth="1"/>
    <col min="55" max="55" width="16.625" style="18" hidden="1" customWidth="1"/>
    <col min="56" max="56" width="17" style="18" hidden="1" customWidth="1"/>
    <col min="57" max="57" width="16.875" style="18" hidden="1" customWidth="1"/>
    <col min="58" max="58" width="10" style="18" hidden="1" customWidth="1"/>
    <col min="59" max="59" width="10.5" style="18" hidden="1" customWidth="1"/>
    <col min="60" max="60" width="13" style="18" hidden="1" customWidth="1"/>
    <col min="61" max="61" width="10" style="18" hidden="1" customWidth="1"/>
    <col min="62" max="66" width="8.625" style="18" hidden="1" customWidth="1"/>
    <col min="67" max="68" width="9" style="18" hidden="1" customWidth="1"/>
    <col min="69" max="69" width="9" style="17" customWidth="1"/>
    <col min="70" max="97" width="9" style="17"/>
    <col min="98" max="16384" width="9" style="20"/>
  </cols>
  <sheetData>
    <row r="1" spans="1:98" s="154" customFormat="1" ht="41.25" customHeight="1" thickBot="1">
      <c r="A1" s="143" t="str">
        <f>VLOOKUP($AZ$2,申込責任者!$M$2:$N$4,2,FALSE)&amp;"　受験者名簿"</f>
        <v>セーフティアセッサ(SLA/SA/SSA) 受験申込書(一括)　受験者名簿</v>
      </c>
      <c r="B1" s="144"/>
      <c r="C1" s="144"/>
      <c r="D1" s="144"/>
      <c r="E1" s="144"/>
      <c r="F1" s="144"/>
      <c r="H1" s="157" t="s">
        <v>485</v>
      </c>
      <c r="I1" s="331"/>
      <c r="J1" s="145"/>
      <c r="K1" s="144"/>
      <c r="L1" s="417"/>
      <c r="M1" s="144"/>
      <c r="N1" s="144"/>
      <c r="O1" s="144"/>
      <c r="P1" s="144"/>
      <c r="Q1" s="144"/>
      <c r="R1" s="144"/>
      <c r="S1" s="144"/>
      <c r="T1" s="144"/>
      <c r="U1" s="144"/>
      <c r="V1" s="144"/>
      <c r="W1" s="144"/>
      <c r="X1" s="144"/>
      <c r="Y1" s="144"/>
      <c r="Z1" s="144"/>
      <c r="AA1" s="144"/>
      <c r="AB1" s="146"/>
      <c r="AC1" s="144"/>
      <c r="AD1" s="144"/>
      <c r="AE1" s="147"/>
      <c r="AF1" s="148"/>
      <c r="AG1" s="147"/>
      <c r="AH1" s="147"/>
      <c r="AI1" s="147"/>
      <c r="AJ1" s="148"/>
      <c r="AK1" s="147"/>
      <c r="AL1" s="149"/>
      <c r="AM1" s="335"/>
      <c r="AN1" s="147"/>
      <c r="AO1" s="147"/>
      <c r="AP1" s="150"/>
      <c r="AQ1" s="147"/>
      <c r="AR1" s="148"/>
      <c r="AS1" s="147"/>
      <c r="AT1" s="147"/>
      <c r="AU1" s="151"/>
      <c r="AV1" s="151"/>
      <c r="AW1" s="140"/>
      <c r="AX1" s="147"/>
      <c r="AY1" s="152"/>
      <c r="AZ1" s="153"/>
      <c r="BA1" s="147"/>
      <c r="BB1" s="147"/>
      <c r="BC1" s="147"/>
      <c r="BD1" s="147"/>
      <c r="BE1" s="147"/>
      <c r="BF1" s="147"/>
      <c r="BG1" s="147"/>
      <c r="BH1" s="147"/>
      <c r="BI1" s="147"/>
      <c r="BJ1" s="147"/>
      <c r="BK1" s="147"/>
      <c r="BL1" s="147"/>
      <c r="BM1" s="147"/>
      <c r="BN1" s="147"/>
      <c r="BO1" s="147"/>
      <c r="BP1" s="147"/>
      <c r="BQ1" s="144"/>
      <c r="BR1" s="144"/>
      <c r="BS1" s="144"/>
      <c r="BT1" s="144"/>
      <c r="BU1" s="144"/>
      <c r="BV1" s="144"/>
      <c r="BW1" s="144"/>
      <c r="BX1" s="144"/>
      <c r="BY1" s="144"/>
      <c r="BZ1" s="144"/>
      <c r="CA1" s="144"/>
      <c r="CB1" s="144"/>
      <c r="CC1" s="144"/>
      <c r="CD1" s="144"/>
      <c r="CE1" s="144"/>
      <c r="CF1" s="144"/>
      <c r="CG1" s="144"/>
      <c r="CH1" s="144"/>
      <c r="CI1" s="144"/>
      <c r="CJ1" s="144"/>
      <c r="CK1" s="144"/>
      <c r="CL1" s="144"/>
      <c r="CM1" s="144"/>
      <c r="CN1" s="144"/>
      <c r="CO1" s="144"/>
      <c r="CP1" s="144"/>
      <c r="CQ1" s="144"/>
      <c r="CR1" s="144"/>
      <c r="CS1" s="144"/>
    </row>
    <row r="2" spans="1:98" ht="20.100000000000001" customHeight="1" thickBot="1">
      <c r="A2" s="155"/>
      <c r="B2" s="156"/>
      <c r="C2" s="534"/>
      <c r="D2" s="17"/>
      <c r="E2" s="157"/>
      <c r="F2" s="17"/>
      <c r="G2" s="17"/>
      <c r="H2" s="17"/>
      <c r="I2" s="332"/>
      <c r="K2" s="17"/>
      <c r="L2" s="418"/>
      <c r="M2" s="169"/>
      <c r="N2" s="17"/>
      <c r="O2" s="17"/>
      <c r="P2" s="17"/>
      <c r="Q2" s="17"/>
      <c r="R2" s="17"/>
      <c r="S2" s="17"/>
      <c r="T2" s="17"/>
      <c r="U2" s="17"/>
      <c r="V2" s="17"/>
      <c r="W2" s="17"/>
      <c r="X2" s="17"/>
      <c r="Y2" s="17"/>
      <c r="Z2" s="17"/>
      <c r="AA2" s="17"/>
      <c r="AB2" s="159"/>
      <c r="AC2" s="17"/>
      <c r="AI2" s="18"/>
      <c r="AM2" s="162" t="s">
        <v>304</v>
      </c>
      <c r="AN2" s="413"/>
      <c r="AO2" s="150"/>
      <c r="AP2" s="150"/>
      <c r="AY2" s="165" t="s">
        <v>343</v>
      </c>
      <c r="AZ2" s="166">
        <f>申込責任者!E73</f>
        <v>1</v>
      </c>
    </row>
    <row r="3" spans="1:98" ht="20.100000000000001" customHeight="1" thickBot="1">
      <c r="A3" s="17"/>
      <c r="B3" s="167"/>
      <c r="C3" s="157"/>
      <c r="D3" s="17"/>
      <c r="E3" s="17"/>
      <c r="F3" s="17"/>
      <c r="G3" s="17"/>
      <c r="H3" s="17"/>
      <c r="I3" s="332"/>
      <c r="J3" s="168"/>
      <c r="K3" s="17"/>
      <c r="L3" s="418"/>
      <c r="M3" s="157" t="str">
        <f>IF($AP$7=0,"","No."&amp;$AP$7&amp;"の受験者の学科試験に合格した受験時期/受験番号が入力されていません。")</f>
        <v/>
      </c>
      <c r="N3" s="17"/>
      <c r="O3" s="17"/>
      <c r="P3" s="17"/>
      <c r="Q3" s="17"/>
      <c r="R3" s="17"/>
      <c r="S3" s="17"/>
      <c r="T3" s="17"/>
      <c r="U3" s="17"/>
      <c r="V3" s="17"/>
      <c r="W3" s="17"/>
      <c r="X3" s="17"/>
      <c r="Y3" s="17"/>
      <c r="Z3" s="17"/>
      <c r="AA3" s="17"/>
      <c r="AB3" s="159"/>
      <c r="AC3" s="17"/>
      <c r="AI3" s="18"/>
      <c r="AO3" s="414" t="s">
        <v>383</v>
      </c>
      <c r="AP3" s="150"/>
      <c r="AW3" s="385" t="s">
        <v>331</v>
      </c>
      <c r="AY3" s="170" t="s">
        <v>153</v>
      </c>
      <c r="AZ3" s="171">
        <f ca="1">申込責任者!N17</f>
        <v>46121</v>
      </c>
      <c r="BA3" s="172"/>
      <c r="BB3" s="173" t="s">
        <v>293</v>
      </c>
      <c r="BC3" s="174" t="str">
        <f ca="1">BH17</f>
        <v>資格区分0</v>
      </c>
      <c r="BF3" s="507" t="s">
        <v>425</v>
      </c>
      <c r="BG3" s="261"/>
      <c r="BH3" s="500"/>
      <c r="BI3" s="261"/>
      <c r="BJ3" s="501" t="s">
        <v>424</v>
      </c>
      <c r="CT3" s="17"/>
    </row>
    <row r="4" spans="1:98" ht="20.100000000000001" customHeight="1" thickBot="1">
      <c r="A4" s="17"/>
      <c r="B4" s="17"/>
      <c r="C4" s="156" t="s">
        <v>484</v>
      </c>
      <c r="D4" s="17"/>
      <c r="E4" s="17"/>
      <c r="F4" s="17"/>
      <c r="G4" s="17"/>
      <c r="H4" s="17"/>
      <c r="I4" s="332"/>
      <c r="J4" s="168"/>
      <c r="K4" s="17"/>
      <c r="L4" s="418"/>
      <c r="M4" s="175" t="s">
        <v>310</v>
      </c>
      <c r="N4" s="176"/>
      <c r="O4" s="17"/>
      <c r="P4" s="17"/>
      <c r="Q4" s="17"/>
      <c r="R4" s="17"/>
      <c r="S4" s="17"/>
      <c r="T4" s="17"/>
      <c r="U4" s="17"/>
      <c r="V4" s="17"/>
      <c r="W4" s="17"/>
      <c r="X4" s="17"/>
      <c r="Y4" s="157" t="s">
        <v>354</v>
      </c>
      <c r="Z4" s="17"/>
      <c r="AA4" s="17"/>
      <c r="AB4" s="159"/>
      <c r="AC4" s="17"/>
      <c r="AI4" s="18"/>
      <c r="AM4" s="161"/>
      <c r="AO4" s="232">
        <f>IF($BC$4&lt;&gt;"SA一次",$AN$7,$AO$7)</f>
        <v>0</v>
      </c>
      <c r="AW4" s="386" t="str">
        <f>IF(申込責任者!E72="","",申込責任者!E72)</f>
        <v/>
      </c>
      <c r="AY4" s="177" t="s">
        <v>288</v>
      </c>
      <c r="AZ4" s="178">
        <v>2025</v>
      </c>
      <c r="BB4" s="179" t="s">
        <v>294</v>
      </c>
      <c r="BC4" s="180" t="str">
        <f>申込責任者!G15&amp;""</f>
        <v/>
      </c>
      <c r="BF4" s="502" t="str">
        <f>IF($BC$4="RSA","SSA",$BC$4)</f>
        <v/>
      </c>
      <c r="BG4" s="499" t="str">
        <f>IF($BF$4="SSA",$BF$4&amp;$AZ$6,$BF$4)</f>
        <v/>
      </c>
      <c r="BH4" s="498" t="str">
        <f>IFERROR(VLOOKUP($BG$4,$AY$12:$BC$16,4,FALSE),"")</f>
        <v/>
      </c>
      <c r="BI4" s="498" t="str">
        <f>IFERROR(VLOOKUP($BG$4,$AY$12:$BC$16,5,FALSE),"")</f>
        <v/>
      </c>
      <c r="BJ4" s="503">
        <f>IF($BF$4="",1,IF(AND($AZ$3&gt;=$BH$4,$AZ$3&lt;=$BI$4),1,0))</f>
        <v>1</v>
      </c>
      <c r="CT4" s="17"/>
    </row>
    <row r="5" spans="1:98" ht="18" customHeight="1" thickBot="1">
      <c r="A5" s="17"/>
      <c r="B5" s="17"/>
      <c r="C5" s="181" t="s">
        <v>66</v>
      </c>
      <c r="D5" s="182"/>
      <c r="E5" s="182" t="s">
        <v>67</v>
      </c>
      <c r="F5" s="182"/>
      <c r="G5" s="182" t="s">
        <v>68</v>
      </c>
      <c r="H5" s="183"/>
      <c r="I5" s="332"/>
      <c r="J5" s="168"/>
      <c r="K5" s="17"/>
      <c r="L5" s="418"/>
      <c r="M5" s="184" t="s">
        <v>303</v>
      </c>
      <c r="N5" s="185"/>
      <c r="O5" s="17"/>
      <c r="P5" s="17"/>
      <c r="Q5" s="186" t="s">
        <v>353</v>
      </c>
      <c r="R5" s="187"/>
      <c r="S5" s="187"/>
      <c r="T5" s="187"/>
      <c r="U5" s="187"/>
      <c r="V5" s="187"/>
      <c r="W5" s="187"/>
      <c r="X5" s="399"/>
      <c r="Y5" s="187" t="s">
        <v>214</v>
      </c>
      <c r="Z5" s="187"/>
      <c r="AA5" s="187"/>
      <c r="AB5" s="188"/>
      <c r="AC5" s="17"/>
      <c r="AF5" s="337">
        <f ca="1">AZ3</f>
        <v>46121</v>
      </c>
      <c r="AY5" s="177" t="s">
        <v>287</v>
      </c>
      <c r="AZ5" s="178">
        <f ca="1">MONTH(AZ3)</f>
        <v>4</v>
      </c>
      <c r="BB5" s="189" t="s">
        <v>295</v>
      </c>
      <c r="BC5" s="190" t="str">
        <f>IF($BC$4="","区分0",VLOOKUP($BC$4,$BG$21:$BH$25,2,FALSE))</f>
        <v>区分0</v>
      </c>
      <c r="BF5" s="504" t="str">
        <f>IF($BJ$4=1,"","申込期間は"&amp;TEXT($BH$4,"yyyy年m月d日")&amp;"～"&amp;TEXT($BI$4,"yyyy年m月d日")&amp;"です。")</f>
        <v/>
      </c>
      <c r="BG5" s="505"/>
      <c r="BH5" s="505"/>
      <c r="BI5" s="505"/>
      <c r="BJ5" s="506"/>
      <c r="CT5" s="17"/>
    </row>
    <row r="6" spans="1:98" ht="18" customHeight="1" thickBot="1">
      <c r="A6" s="191" t="s">
        <v>31</v>
      </c>
      <c r="B6" s="192" t="s">
        <v>341</v>
      </c>
      <c r="C6" s="195" t="s">
        <v>20</v>
      </c>
      <c r="D6" s="196" t="s">
        <v>21</v>
      </c>
      <c r="E6" s="196" t="s">
        <v>50</v>
      </c>
      <c r="F6" s="196" t="s">
        <v>51</v>
      </c>
      <c r="G6" s="196" t="s">
        <v>52</v>
      </c>
      <c r="H6" s="196" t="s">
        <v>64</v>
      </c>
      <c r="I6" s="384" t="s">
        <v>23</v>
      </c>
      <c r="J6" s="193" t="s">
        <v>22</v>
      </c>
      <c r="K6" s="194" t="s">
        <v>17</v>
      </c>
      <c r="L6" s="194" t="s">
        <v>18</v>
      </c>
      <c r="M6" s="195" t="s">
        <v>300</v>
      </c>
      <c r="N6" s="196" t="s">
        <v>301</v>
      </c>
      <c r="O6" s="194" t="s">
        <v>133</v>
      </c>
      <c r="P6" s="194" t="s">
        <v>72</v>
      </c>
      <c r="Q6" s="196" t="s">
        <v>259</v>
      </c>
      <c r="R6" s="196" t="s">
        <v>260</v>
      </c>
      <c r="S6" s="196" t="s">
        <v>28</v>
      </c>
      <c r="T6" s="196" t="s">
        <v>53</v>
      </c>
      <c r="U6" s="196" t="s">
        <v>54</v>
      </c>
      <c r="V6" s="196" t="s">
        <v>113</v>
      </c>
      <c r="W6" s="196" t="s">
        <v>114</v>
      </c>
      <c r="X6" s="196" t="s">
        <v>215</v>
      </c>
      <c r="Y6" s="196" t="s">
        <v>375</v>
      </c>
      <c r="Z6" s="196" t="s">
        <v>376</v>
      </c>
      <c r="AA6" s="196" t="s">
        <v>377</v>
      </c>
      <c r="AB6" s="406" t="s">
        <v>378</v>
      </c>
      <c r="AC6" s="197"/>
      <c r="AE6" s="224" t="s">
        <v>117</v>
      </c>
      <c r="AF6" s="390" t="s">
        <v>0</v>
      </c>
      <c r="AG6" s="339" t="s">
        <v>19</v>
      </c>
      <c r="AH6" s="339" t="s">
        <v>134</v>
      </c>
      <c r="AI6" s="338" t="s">
        <v>24</v>
      </c>
      <c r="AJ6" s="338" t="s">
        <v>25</v>
      </c>
      <c r="AK6" s="339" t="s">
        <v>305</v>
      </c>
      <c r="AL6" s="338" t="s">
        <v>336</v>
      </c>
      <c r="AM6" s="340" t="s">
        <v>337</v>
      </c>
      <c r="AN6" s="198" t="s">
        <v>307</v>
      </c>
      <c r="AO6" s="198" t="s">
        <v>382</v>
      </c>
      <c r="AP6" s="199" t="s">
        <v>308</v>
      </c>
      <c r="AQ6" s="341" t="s">
        <v>31</v>
      </c>
      <c r="AR6" s="342"/>
      <c r="AS6" s="339" t="s">
        <v>296</v>
      </c>
      <c r="AT6" s="343"/>
      <c r="AU6" s="428" t="s">
        <v>313</v>
      </c>
      <c r="AV6" s="344"/>
      <c r="AW6" s="345" t="s">
        <v>331</v>
      </c>
      <c r="AY6" s="200" t="s">
        <v>289</v>
      </c>
      <c r="AZ6" s="122" t="str">
        <f ca="1">IF(AND(AZ5&gt;=4,AZ5&lt;=9),"夏期","冬期")</f>
        <v>夏期</v>
      </c>
    </row>
    <row r="7" spans="1:98" ht="18" customHeight="1" thickTop="1" thickBot="1">
      <c r="A7" s="201" t="s">
        <v>37</v>
      </c>
      <c r="B7" s="459" t="str">
        <f>IF(OR(C7="",G7="",H7=""),"",申込責任者!$N$14&amp;"-"&amp;TEXT(A8,"000")&amp;"_"&amp;PROPER(G7)&amp;"_"&amp;PROPER(H7)&amp;".jpg")</f>
        <v>X999-001_Ninsho_Taro.jpg</v>
      </c>
      <c r="C7" s="460" t="s">
        <v>4</v>
      </c>
      <c r="D7" s="461" t="s">
        <v>5</v>
      </c>
      <c r="E7" s="461" t="s">
        <v>159</v>
      </c>
      <c r="F7" s="461" t="s">
        <v>38</v>
      </c>
      <c r="G7" s="461" t="s">
        <v>160</v>
      </c>
      <c r="H7" s="461" t="s">
        <v>39</v>
      </c>
      <c r="I7" s="462" t="s">
        <v>164</v>
      </c>
      <c r="J7" s="463">
        <v>36526</v>
      </c>
      <c r="K7" s="464" t="s">
        <v>391</v>
      </c>
      <c r="L7" s="464" t="s">
        <v>27</v>
      </c>
      <c r="M7" s="203" t="str">
        <f>AY54</f>
        <v>2024年度 冬期</v>
      </c>
      <c r="N7" s="203" t="s">
        <v>335</v>
      </c>
      <c r="O7" s="203" t="s">
        <v>306</v>
      </c>
      <c r="P7" s="202" t="s">
        <v>152</v>
      </c>
      <c r="Q7" s="203" t="s">
        <v>262</v>
      </c>
      <c r="R7" s="202" t="s">
        <v>10</v>
      </c>
      <c r="S7" s="202" t="s">
        <v>6</v>
      </c>
      <c r="T7" s="202" t="s">
        <v>161</v>
      </c>
      <c r="U7" s="202" t="s">
        <v>162</v>
      </c>
      <c r="V7" s="202" t="s">
        <v>3</v>
      </c>
      <c r="W7" s="202" t="s">
        <v>7</v>
      </c>
      <c r="X7" s="202" t="s">
        <v>8</v>
      </c>
      <c r="Y7" s="202" t="s">
        <v>49</v>
      </c>
      <c r="Z7" s="202" t="s">
        <v>62</v>
      </c>
      <c r="AA7" s="202" t="s">
        <v>11</v>
      </c>
      <c r="AB7" s="407" t="s">
        <v>163</v>
      </c>
      <c r="AC7" s="204"/>
      <c r="AD7" s="389"/>
      <c r="AE7" s="395">
        <v>0</v>
      </c>
      <c r="AF7" s="391">
        <f t="shared" ref="AF7:AF38" ca="1" si="0">IF(C7="","",$AF$5)</f>
        <v>46121</v>
      </c>
      <c r="AG7" s="363">
        <f>IF(K7="","",VLOOKUP(K7,$BG$35:$BJ$41,4,FALSE))</f>
        <v>22000</v>
      </c>
      <c r="AH7" s="364" t="str">
        <f>IF(C7="","",IF(O7="","不要",VLOOKUP(O7,$AY$39:$AZ$40,2,FALSE)))</f>
        <v>要</v>
      </c>
      <c r="AI7" s="365">
        <f ca="1">IF(OR(C7="",申込責任者!$N$31=""),"",申込責任者!$N$31)</f>
        <v>46128</v>
      </c>
      <c r="AJ7" s="366" t="str">
        <f>IF(OR(C7="",申込責任者!$G$32=""),"",申込責任者!$G$32)</f>
        <v/>
      </c>
      <c r="AK7" s="367"/>
      <c r="AL7" s="368">
        <f>SUM(AL8:AL107)</f>
        <v>0</v>
      </c>
      <c r="AM7" s="367"/>
      <c r="AN7" s="205">
        <f>IFERROR(VLOOKUP(1,$AN$8:$AQ$107,5,FALSE),0)</f>
        <v>0</v>
      </c>
      <c r="AO7" s="205">
        <f>IFERROR(VLOOKUP(1,$AO$8:$AQ$107,4,FALSE),0)</f>
        <v>0</v>
      </c>
      <c r="AP7" s="206">
        <f>IFERROR(VLOOKUP(1,$AP$8:$AQ$107,3,FALSE),0)</f>
        <v>0</v>
      </c>
      <c r="AQ7" s="369"/>
      <c r="AR7" s="370"/>
      <c r="AS7" s="371" t="str">
        <f ca="1">IF(K7="","会場0",VLOOKUP(K7,$BG$35:$BJ$41,2,FALSE))</f>
        <v>会場1</v>
      </c>
      <c r="AT7" s="258"/>
      <c r="AU7" s="422" t="str">
        <f>"申込責任者："&amp;申込責任者!$N$23&amp;","&amp;受験者名簿!$AC7</f>
        <v>申込責任者： ,</v>
      </c>
      <c r="AV7" s="354"/>
      <c r="AW7" s="372" t="str">
        <f t="shared" ref="AW7:AW38" si="1">IF(OR(C7="",$AW$4=""),"",$AW$4)</f>
        <v/>
      </c>
    </row>
    <row r="8" spans="1:98" ht="18" customHeight="1">
      <c r="A8" s="207">
        <v>1</v>
      </c>
      <c r="B8" s="465" t="str">
        <f>IF(OR(C8="",G8="",H8=""),"",申込責任者!$N$14&amp;"-"&amp;TEXT(A8,"000")&amp;"_"&amp;PROPER(G8)&amp;"_"&amp;PROPER(H8)&amp;".jpg")</f>
        <v/>
      </c>
      <c r="C8" s="466"/>
      <c r="D8" s="467"/>
      <c r="E8" s="467"/>
      <c r="F8" s="467"/>
      <c r="G8" s="467"/>
      <c r="H8" s="467"/>
      <c r="I8" s="468"/>
      <c r="J8" s="469"/>
      <c r="K8" s="470"/>
      <c r="L8" s="470"/>
      <c r="M8" s="209">
        <v>0</v>
      </c>
      <c r="N8" s="209"/>
      <c r="O8" s="209"/>
      <c r="P8" s="208"/>
      <c r="Q8" s="210"/>
      <c r="R8" s="211"/>
      <c r="S8" s="208"/>
      <c r="T8" s="208"/>
      <c r="U8" s="208"/>
      <c r="V8" s="208"/>
      <c r="W8" s="208"/>
      <c r="X8" s="208"/>
      <c r="Y8" s="208"/>
      <c r="Z8" s="208"/>
      <c r="AA8" s="208"/>
      <c r="AB8" s="408"/>
      <c r="AC8" s="204"/>
      <c r="AD8" s="389"/>
      <c r="AE8" s="302">
        <f t="shared" ref="AE8:AE39" si="2">A8</f>
        <v>1</v>
      </c>
      <c r="AF8" s="392" t="str">
        <f t="shared" si="0"/>
        <v/>
      </c>
      <c r="AG8" s="356" t="str">
        <f t="shared" ref="AG8:AG39" si="3">IF(K8="","",VLOOKUP(K8,$BG$35:$BJ$43,4,FALSE))</f>
        <v/>
      </c>
      <c r="AH8" s="357" t="str">
        <f>IF(C8="","",IF(O8="","不要",VLOOKUP(O8,$AY$39:$AZ$40,2,FALSE)))</f>
        <v/>
      </c>
      <c r="AI8" s="358" t="str">
        <f ca="1">IF(OR(C8="",申込責任者!$N$31=""),"",申込責任者!$N$31)</f>
        <v/>
      </c>
      <c r="AJ8" s="359" t="str">
        <f>IF(OR(C8="",申込責任者!$G$32=""),"",申込責任者!$G$32)</f>
        <v/>
      </c>
      <c r="AK8" s="359" t="str">
        <f t="shared" ref="AK8:AK39" si="4">P8&amp;""</f>
        <v/>
      </c>
      <c r="AL8" s="360">
        <f t="shared" ref="AL8:AL39" si="5">IF(AND($BC$4="SSA",$K8="SN2"),1,0)</f>
        <v>0</v>
      </c>
      <c r="AM8" s="359" t="str">
        <f t="shared" ref="AM8:AM39" si="6">IF(C8="","",IF($AL8=1,"SN2学科情報："&amp;M8&amp;"-"&amp;N8,""))</f>
        <v/>
      </c>
      <c r="AN8" s="215">
        <f t="shared" ref="AN8:AN39" si="7">IF(C8="",0,IF(OR(D8="",E8="",F8="",G8="",H8="",I8="",J8="",K8="",L8="",O8="",Z8=""),1,2))</f>
        <v>0</v>
      </c>
      <c r="AO8" s="215">
        <f t="shared" ref="AO8:AO39" si="8">IF(C8="",0,IF(OR(D8="",E8="",F8="",G8="",H8="",I8="",J8="",K8="",L8="",Z8=""),1,2))</f>
        <v>0</v>
      </c>
      <c r="AP8" s="216">
        <f t="shared" ref="AP8:AP39" si="9">IF(OR($C8="",AL8=0),0,IF(OR(M8="",N8=""),1,2))</f>
        <v>0</v>
      </c>
      <c r="AQ8" s="215">
        <f t="shared" ref="AQ8:AQ39" si="10">AE8</f>
        <v>1</v>
      </c>
      <c r="AR8" s="217"/>
      <c r="AS8" s="361" t="str">
        <f t="shared" ref="AS8:AS39" si="11">IF(K8="","会場0",VLOOKUP(K8,$BG$35:$BJ$43,2,FALSE))</f>
        <v>会場0</v>
      </c>
      <c r="AU8" s="423" t="str">
        <f>IF(C8="","","申込責任者："&amp;申込責任者!$N$23&amp;","&amp;AM8)</f>
        <v/>
      </c>
      <c r="AW8" s="362" t="str">
        <f t="shared" si="1"/>
        <v/>
      </c>
      <c r="AY8" s="219"/>
      <c r="BE8" s="160"/>
    </row>
    <row r="9" spans="1:98" ht="18" customHeight="1" thickBot="1">
      <c r="A9" s="220">
        <v>2</v>
      </c>
      <c r="B9" s="465" t="str">
        <f>IF(OR(C9="",G9="",H9=""),"",申込責任者!$N$14&amp;"-"&amp;TEXT(A9,"000")&amp;"_"&amp;PROPER(G9)&amp;"_"&amp;PROPER(H9)&amp;".jpg")</f>
        <v/>
      </c>
      <c r="C9" s="466"/>
      <c r="D9" s="467"/>
      <c r="E9" s="467"/>
      <c r="F9" s="467"/>
      <c r="G9" s="467"/>
      <c r="H9" s="467"/>
      <c r="I9" s="468"/>
      <c r="J9" s="469"/>
      <c r="K9" s="470"/>
      <c r="L9" s="470"/>
      <c r="M9" s="209"/>
      <c r="N9" s="209"/>
      <c r="O9" s="209"/>
      <c r="P9" s="208"/>
      <c r="Q9" s="210"/>
      <c r="R9" s="211"/>
      <c r="S9" s="208"/>
      <c r="T9" s="208"/>
      <c r="U9" s="208"/>
      <c r="V9" s="208"/>
      <c r="W9" s="208"/>
      <c r="X9" s="208"/>
      <c r="Y9" s="208"/>
      <c r="Z9" s="208"/>
      <c r="AA9" s="208"/>
      <c r="AB9" s="408"/>
      <c r="AC9" s="204"/>
      <c r="AD9" s="389"/>
      <c r="AE9" s="396">
        <f t="shared" si="2"/>
        <v>2</v>
      </c>
      <c r="AF9" s="393" t="str">
        <f t="shared" si="0"/>
        <v/>
      </c>
      <c r="AG9" s="113" t="str">
        <f t="shared" si="3"/>
        <v/>
      </c>
      <c r="AH9" s="357" t="str">
        <f>IF(C9="","",IF(O9="","不要",VLOOKUP(O9,$AY$39:$AZ$40,2,FALSE)))</f>
        <v/>
      </c>
      <c r="AI9" s="212" t="str">
        <f ca="1">IF(OR(C9="",申込責任者!$N$31=""),"",申込責任者!$N$31)</f>
        <v/>
      </c>
      <c r="AJ9" s="213" t="str">
        <f>IF(OR(C9="",申込責任者!$G$32=""),"",申込責任者!$G$32)</f>
        <v/>
      </c>
      <c r="AK9" s="213" t="str">
        <f t="shared" si="4"/>
        <v/>
      </c>
      <c r="AL9" s="214">
        <f t="shared" si="5"/>
        <v>0</v>
      </c>
      <c r="AM9" s="213" t="str">
        <f t="shared" si="6"/>
        <v/>
      </c>
      <c r="AN9" s="215">
        <f t="shared" si="7"/>
        <v>0</v>
      </c>
      <c r="AO9" s="215">
        <f t="shared" si="8"/>
        <v>0</v>
      </c>
      <c r="AP9" s="216">
        <f t="shared" si="9"/>
        <v>0</v>
      </c>
      <c r="AQ9" s="26">
        <f t="shared" si="10"/>
        <v>2</v>
      </c>
      <c r="AR9" s="217"/>
      <c r="AS9" s="218" t="str">
        <f t="shared" si="11"/>
        <v>会場0</v>
      </c>
      <c r="AU9" s="423" t="str">
        <f>IF(C9="","","申込責任者："&amp;申込責任者!$N$23&amp;","&amp;AM9)</f>
        <v/>
      </c>
      <c r="AW9" s="346" t="str">
        <f t="shared" si="1"/>
        <v/>
      </c>
      <c r="AY9" s="221" t="s">
        <v>285</v>
      </c>
      <c r="BG9" s="221" t="s">
        <v>406</v>
      </c>
    </row>
    <row r="10" spans="1:98" ht="18" customHeight="1" thickBot="1">
      <c r="A10" s="220">
        <v>3</v>
      </c>
      <c r="B10" s="465" t="str">
        <f>IF(OR(C10="",G10="",H10=""),"",申込責任者!$N$14&amp;"-"&amp;TEXT(A10,"000")&amp;"_"&amp;PROPER(G10)&amp;"_"&amp;PROPER(H10)&amp;".jpg")</f>
        <v/>
      </c>
      <c r="C10" s="466"/>
      <c r="D10" s="467"/>
      <c r="E10" s="467"/>
      <c r="F10" s="467"/>
      <c r="G10" s="467"/>
      <c r="H10" s="467"/>
      <c r="I10" s="468"/>
      <c r="J10" s="469"/>
      <c r="K10" s="470"/>
      <c r="L10" s="470"/>
      <c r="M10" s="209"/>
      <c r="N10" s="209"/>
      <c r="O10" s="209"/>
      <c r="P10" s="208"/>
      <c r="Q10" s="210"/>
      <c r="R10" s="211"/>
      <c r="S10" s="208"/>
      <c r="T10" s="208"/>
      <c r="U10" s="208"/>
      <c r="V10" s="208"/>
      <c r="W10" s="208"/>
      <c r="X10" s="208"/>
      <c r="Y10" s="208"/>
      <c r="Z10" s="208"/>
      <c r="AA10" s="208"/>
      <c r="AB10" s="408"/>
      <c r="AC10" s="204"/>
      <c r="AD10" s="389"/>
      <c r="AE10" s="396">
        <f t="shared" si="2"/>
        <v>3</v>
      </c>
      <c r="AF10" s="393" t="str">
        <f t="shared" si="0"/>
        <v/>
      </c>
      <c r="AG10" s="113" t="str">
        <f t="shared" si="3"/>
        <v/>
      </c>
      <c r="AH10" s="357" t="str">
        <f>IF(C10="","",IF(O10="","不要",VLOOKUP(O10,$AY$39:$AZ$40,2,FALSE)))</f>
        <v/>
      </c>
      <c r="AI10" s="212" t="str">
        <f ca="1">IF(OR(C10="",申込責任者!$N$31=""),"",申込責任者!$N$31)</f>
        <v/>
      </c>
      <c r="AJ10" s="213" t="str">
        <f>IF(OR(C10="",申込責任者!$G$32=""),"",申込責任者!$G$32)</f>
        <v/>
      </c>
      <c r="AK10" s="213" t="str">
        <f t="shared" si="4"/>
        <v/>
      </c>
      <c r="AL10" s="214">
        <f t="shared" si="5"/>
        <v>0</v>
      </c>
      <c r="AM10" s="213" t="str">
        <f t="shared" si="6"/>
        <v/>
      </c>
      <c r="AN10" s="215">
        <f t="shared" si="7"/>
        <v>0</v>
      </c>
      <c r="AO10" s="215">
        <f t="shared" si="8"/>
        <v>0</v>
      </c>
      <c r="AP10" s="216">
        <f t="shared" si="9"/>
        <v>0</v>
      </c>
      <c r="AQ10" s="26">
        <f t="shared" si="10"/>
        <v>3</v>
      </c>
      <c r="AR10" s="217"/>
      <c r="AS10" s="218" t="str">
        <f t="shared" si="11"/>
        <v>会場0</v>
      </c>
      <c r="AU10" s="423" t="str">
        <f>IF(C10="","","申込責任者："&amp;申込責任者!$N$23&amp;","&amp;AM10)</f>
        <v/>
      </c>
      <c r="AW10" s="346" t="str">
        <f t="shared" si="1"/>
        <v/>
      </c>
      <c r="AY10" s="222"/>
      <c r="AZ10" s="223" t="s">
        <v>190</v>
      </c>
      <c r="BA10" s="224" t="s">
        <v>183</v>
      </c>
      <c r="BB10" s="225" t="s">
        <v>182</v>
      </c>
      <c r="BC10" s="226"/>
      <c r="BD10" s="227" t="s">
        <v>184</v>
      </c>
      <c r="BE10" s="226"/>
      <c r="BG10" s="228" t="s">
        <v>185</v>
      </c>
      <c r="BH10" s="229" t="s">
        <v>186</v>
      </c>
    </row>
    <row r="11" spans="1:98" ht="18" customHeight="1" thickBot="1">
      <c r="A11" s="220">
        <v>4</v>
      </c>
      <c r="B11" s="465" t="str">
        <f>IF(OR(C11="",G11="",H11=""),"",申込責任者!$N$14&amp;"-"&amp;TEXT(A11,"000")&amp;"_"&amp;PROPER(G11)&amp;"_"&amp;PROPER(H11)&amp;".jpg")</f>
        <v/>
      </c>
      <c r="C11" s="466"/>
      <c r="D11" s="467"/>
      <c r="E11" s="467"/>
      <c r="F11" s="467"/>
      <c r="G11" s="467"/>
      <c r="H11" s="467"/>
      <c r="I11" s="468"/>
      <c r="J11" s="469"/>
      <c r="K11" s="470"/>
      <c r="L11" s="470"/>
      <c r="M11" s="209"/>
      <c r="N11" s="209"/>
      <c r="O11" s="209"/>
      <c r="P11" s="208"/>
      <c r="Q11" s="210"/>
      <c r="R11" s="211"/>
      <c r="S11" s="208"/>
      <c r="T11" s="208"/>
      <c r="U11" s="208"/>
      <c r="V11" s="208"/>
      <c r="W11" s="208"/>
      <c r="X11" s="208"/>
      <c r="Y11" s="208"/>
      <c r="Z11" s="208"/>
      <c r="AA11" s="208"/>
      <c r="AB11" s="408"/>
      <c r="AC11" s="204"/>
      <c r="AD11" s="389"/>
      <c r="AE11" s="396">
        <f t="shared" si="2"/>
        <v>4</v>
      </c>
      <c r="AF11" s="393" t="str">
        <f t="shared" si="0"/>
        <v/>
      </c>
      <c r="AG11" s="113" t="str">
        <f t="shared" si="3"/>
        <v/>
      </c>
      <c r="AH11" s="357" t="str">
        <f t="shared" ref="AH11:AH74" si="12">IF(C11="","",IF(O11="","不要",VLOOKUP(O11,$AY$39:$AZ$40,2,FALSE)))</f>
        <v/>
      </c>
      <c r="AI11" s="212" t="str">
        <f ca="1">IF(OR(C11="",申込責任者!$N$31=""),"",申込責任者!$N$31)</f>
        <v/>
      </c>
      <c r="AJ11" s="213" t="str">
        <f>IF(OR(C11="",申込責任者!$G$32=""),"",申込責任者!$G$32)</f>
        <v/>
      </c>
      <c r="AK11" s="213" t="str">
        <f t="shared" si="4"/>
        <v/>
      </c>
      <c r="AL11" s="214">
        <f t="shared" si="5"/>
        <v>0</v>
      </c>
      <c r="AM11" s="213" t="str">
        <f t="shared" si="6"/>
        <v/>
      </c>
      <c r="AN11" s="215">
        <f t="shared" si="7"/>
        <v>0</v>
      </c>
      <c r="AO11" s="215">
        <f t="shared" si="8"/>
        <v>0</v>
      </c>
      <c r="AP11" s="216">
        <f t="shared" si="9"/>
        <v>0</v>
      </c>
      <c r="AQ11" s="26">
        <f t="shared" si="10"/>
        <v>4</v>
      </c>
      <c r="AR11" s="217"/>
      <c r="AS11" s="218" t="str">
        <f t="shared" si="11"/>
        <v>会場0</v>
      </c>
      <c r="AU11" s="423" t="str">
        <f>IF(C11="","","申込責任者："&amp;申込責任者!$N$23&amp;","&amp;AM11)</f>
        <v/>
      </c>
      <c r="AW11" s="346" t="str">
        <f t="shared" si="1"/>
        <v/>
      </c>
      <c r="AY11" s="230"/>
      <c r="AZ11" s="231"/>
      <c r="BA11" s="232">
        <v>0</v>
      </c>
      <c r="BB11" s="233">
        <v>53</v>
      </c>
      <c r="BC11" s="234">
        <f>21-3</f>
        <v>18</v>
      </c>
      <c r="BD11" s="235">
        <v>7</v>
      </c>
      <c r="BE11" s="234">
        <v>7</v>
      </c>
      <c r="BG11" s="236" t="s">
        <v>319</v>
      </c>
      <c r="BH11" s="237">
        <f ca="1">IF(OR(AZ12,AZ13),1,0)</f>
        <v>0</v>
      </c>
    </row>
    <row r="12" spans="1:98" ht="18" customHeight="1">
      <c r="A12" s="220">
        <v>5</v>
      </c>
      <c r="B12" s="465" t="str">
        <f>IF(OR(C12="",G12="",H12=""),"",申込責任者!$N$14&amp;"-"&amp;TEXT(A12,"000")&amp;"_"&amp;PROPER(G12)&amp;"_"&amp;PROPER(H12)&amp;".jpg")</f>
        <v/>
      </c>
      <c r="C12" s="466"/>
      <c r="D12" s="467"/>
      <c r="E12" s="467"/>
      <c r="F12" s="467"/>
      <c r="G12" s="467"/>
      <c r="H12" s="467"/>
      <c r="I12" s="468"/>
      <c r="J12" s="469"/>
      <c r="K12" s="470"/>
      <c r="L12" s="470"/>
      <c r="M12" s="209"/>
      <c r="N12" s="209"/>
      <c r="O12" s="209"/>
      <c r="P12" s="208"/>
      <c r="Q12" s="210"/>
      <c r="R12" s="211"/>
      <c r="S12" s="208"/>
      <c r="T12" s="208"/>
      <c r="U12" s="208"/>
      <c r="V12" s="208"/>
      <c r="W12" s="208"/>
      <c r="X12" s="208"/>
      <c r="Y12" s="208"/>
      <c r="Z12" s="208"/>
      <c r="AA12" s="208"/>
      <c r="AB12" s="408"/>
      <c r="AC12" s="204"/>
      <c r="AD12" s="389"/>
      <c r="AE12" s="396">
        <f t="shared" si="2"/>
        <v>5</v>
      </c>
      <c r="AF12" s="393" t="str">
        <f t="shared" si="0"/>
        <v/>
      </c>
      <c r="AG12" s="113" t="str">
        <f t="shared" si="3"/>
        <v/>
      </c>
      <c r="AH12" s="357" t="str">
        <f t="shared" si="12"/>
        <v/>
      </c>
      <c r="AI12" s="212" t="str">
        <f ca="1">IF(OR(C12="",申込責任者!$N$31=""),"",申込責任者!$N$31)</f>
        <v/>
      </c>
      <c r="AJ12" s="213" t="str">
        <f>IF(OR(C12="",申込責任者!$G$32=""),"",申込責任者!$G$32)</f>
        <v/>
      </c>
      <c r="AK12" s="213" t="str">
        <f t="shared" si="4"/>
        <v/>
      </c>
      <c r="AL12" s="214">
        <f t="shared" si="5"/>
        <v>0</v>
      </c>
      <c r="AM12" s="213" t="str">
        <f t="shared" si="6"/>
        <v/>
      </c>
      <c r="AN12" s="215">
        <f t="shared" si="7"/>
        <v>0</v>
      </c>
      <c r="AO12" s="215">
        <f t="shared" si="8"/>
        <v>0</v>
      </c>
      <c r="AP12" s="216">
        <f t="shared" si="9"/>
        <v>0</v>
      </c>
      <c r="AQ12" s="26">
        <f t="shared" si="10"/>
        <v>5</v>
      </c>
      <c r="AR12" s="217"/>
      <c r="AS12" s="218" t="str">
        <f t="shared" si="11"/>
        <v>会場0</v>
      </c>
      <c r="AU12" s="423" t="str">
        <f>IF(C12="","","申込責任者："&amp;申込責任者!$N$23&amp;","&amp;AM12)</f>
        <v/>
      </c>
      <c r="AW12" s="346" t="str">
        <f t="shared" si="1"/>
        <v/>
      </c>
      <c r="AY12" s="236" t="s">
        <v>154</v>
      </c>
      <c r="AZ12" s="123">
        <f ca="1">IF($AZ$2=0,1,IF($AZ$2=2,0,IF(AND($AZ$3&gt;=BD12,$AZ$3&lt;=BC12),1,0)))</f>
        <v>0</v>
      </c>
      <c r="BA12" s="238">
        <v>46227</v>
      </c>
      <c r="BB12" s="239">
        <f>$BA12-$BB$11</f>
        <v>46174</v>
      </c>
      <c r="BC12" s="240">
        <f>BB12+$BC$11</f>
        <v>46192</v>
      </c>
      <c r="BD12" s="241">
        <f>BB12-$BD$11</f>
        <v>46167</v>
      </c>
      <c r="BE12" s="242">
        <f>BC12-$BE$11</f>
        <v>46185</v>
      </c>
      <c r="BG12" s="243" t="s">
        <v>404</v>
      </c>
      <c r="BH12" s="244">
        <f ca="1">AZ14</f>
        <v>0</v>
      </c>
    </row>
    <row r="13" spans="1:98" ht="18" customHeight="1">
      <c r="A13" s="220">
        <v>6</v>
      </c>
      <c r="B13" s="465" t="str">
        <f>IF(OR(C13="",G13="",H13=""),"",申込責任者!$N$14&amp;"-"&amp;TEXT(A13,"000")&amp;"_"&amp;PROPER(G13)&amp;"_"&amp;PROPER(H13)&amp;".jpg")</f>
        <v/>
      </c>
      <c r="C13" s="466"/>
      <c r="D13" s="467"/>
      <c r="E13" s="467"/>
      <c r="F13" s="467"/>
      <c r="G13" s="467"/>
      <c r="H13" s="467"/>
      <c r="I13" s="468"/>
      <c r="J13" s="469"/>
      <c r="K13" s="470"/>
      <c r="L13" s="470"/>
      <c r="M13" s="209"/>
      <c r="N13" s="209"/>
      <c r="O13" s="209"/>
      <c r="P13" s="208"/>
      <c r="Q13" s="210"/>
      <c r="R13" s="211"/>
      <c r="S13" s="208"/>
      <c r="T13" s="208"/>
      <c r="U13" s="208"/>
      <c r="V13" s="208"/>
      <c r="W13" s="208"/>
      <c r="X13" s="208"/>
      <c r="Y13" s="208"/>
      <c r="Z13" s="208"/>
      <c r="AA13" s="208"/>
      <c r="AB13" s="408"/>
      <c r="AC13" s="204"/>
      <c r="AD13" s="389"/>
      <c r="AE13" s="396">
        <f t="shared" si="2"/>
        <v>6</v>
      </c>
      <c r="AF13" s="393" t="str">
        <f t="shared" si="0"/>
        <v/>
      </c>
      <c r="AG13" s="113" t="str">
        <f t="shared" si="3"/>
        <v/>
      </c>
      <c r="AH13" s="357" t="str">
        <f t="shared" si="12"/>
        <v/>
      </c>
      <c r="AI13" s="212" t="str">
        <f ca="1">IF(OR(C13="",申込責任者!$N$31=""),"",申込責任者!$N$31)</f>
        <v/>
      </c>
      <c r="AJ13" s="213" t="str">
        <f>IF(OR(C13="",申込責任者!$G$32=""),"",申込責任者!$G$32)</f>
        <v/>
      </c>
      <c r="AK13" s="213" t="str">
        <f t="shared" si="4"/>
        <v/>
      </c>
      <c r="AL13" s="214">
        <f t="shared" si="5"/>
        <v>0</v>
      </c>
      <c r="AM13" s="213" t="str">
        <f t="shared" si="6"/>
        <v/>
      </c>
      <c r="AN13" s="215">
        <f t="shared" si="7"/>
        <v>0</v>
      </c>
      <c r="AO13" s="215">
        <f t="shared" si="8"/>
        <v>0</v>
      </c>
      <c r="AP13" s="216">
        <f t="shared" si="9"/>
        <v>0</v>
      </c>
      <c r="AQ13" s="26">
        <f t="shared" si="10"/>
        <v>6</v>
      </c>
      <c r="AR13" s="217"/>
      <c r="AS13" s="218" t="str">
        <f t="shared" si="11"/>
        <v>会場0</v>
      </c>
      <c r="AU13" s="423" t="str">
        <f>IF(C13="","","申込責任者："&amp;申込責任者!$N$23&amp;","&amp;AM13)</f>
        <v/>
      </c>
      <c r="AW13" s="346" t="str">
        <f t="shared" si="1"/>
        <v/>
      </c>
      <c r="AY13" s="243" t="s">
        <v>155</v>
      </c>
      <c r="AZ13" s="123">
        <f ca="1">IF($AZ$2=0,1,IF($AZ$2=2,0,IF(AND($AZ$3&gt;=BD13,$AZ$3&lt;=BC13),1,0)))</f>
        <v>0</v>
      </c>
      <c r="BA13" s="245">
        <v>46416</v>
      </c>
      <c r="BB13" s="246">
        <v>46356</v>
      </c>
      <c r="BC13" s="240">
        <f t="shared" ref="BC13:BC16" si="13">BB13+$BC$11</f>
        <v>46374</v>
      </c>
      <c r="BD13" s="241">
        <f t="shared" ref="BD13:BD16" si="14">BB13-$BD$11</f>
        <v>46349</v>
      </c>
      <c r="BE13" s="242">
        <f t="shared" ref="BE13:BE16" si="15">BC13-$BE$11</f>
        <v>46367</v>
      </c>
      <c r="BG13" s="243" t="s">
        <v>407</v>
      </c>
      <c r="BH13" s="244">
        <f ca="1">AZ15</f>
        <v>0</v>
      </c>
    </row>
    <row r="14" spans="1:98" ht="18" customHeight="1" thickBot="1">
      <c r="A14" s="220">
        <v>7</v>
      </c>
      <c r="B14" s="465" t="str">
        <f>IF(OR(C14="",G14="",H14=""),"",申込責任者!$N$14&amp;"-"&amp;TEXT(A14,"000")&amp;"_"&amp;PROPER(G14)&amp;"_"&amp;PROPER(H14)&amp;".jpg")</f>
        <v/>
      </c>
      <c r="C14" s="466"/>
      <c r="D14" s="467"/>
      <c r="E14" s="467"/>
      <c r="F14" s="467"/>
      <c r="G14" s="467"/>
      <c r="H14" s="467"/>
      <c r="I14" s="468"/>
      <c r="J14" s="469"/>
      <c r="K14" s="470"/>
      <c r="L14" s="470"/>
      <c r="M14" s="209"/>
      <c r="N14" s="209"/>
      <c r="O14" s="209"/>
      <c r="P14" s="208"/>
      <c r="Q14" s="210"/>
      <c r="R14" s="211"/>
      <c r="S14" s="208"/>
      <c r="T14" s="208"/>
      <c r="U14" s="208"/>
      <c r="V14" s="208"/>
      <c r="W14" s="208"/>
      <c r="X14" s="208"/>
      <c r="Y14" s="208"/>
      <c r="Z14" s="208"/>
      <c r="AA14" s="208"/>
      <c r="AB14" s="408"/>
      <c r="AC14" s="204"/>
      <c r="AD14" s="389"/>
      <c r="AE14" s="396">
        <f t="shared" si="2"/>
        <v>7</v>
      </c>
      <c r="AF14" s="393" t="str">
        <f t="shared" si="0"/>
        <v/>
      </c>
      <c r="AG14" s="113" t="str">
        <f t="shared" si="3"/>
        <v/>
      </c>
      <c r="AH14" s="357" t="str">
        <f t="shared" si="12"/>
        <v/>
      </c>
      <c r="AI14" s="212" t="str">
        <f ca="1">IF(OR(C14="",申込責任者!$N$31=""),"",申込責任者!$N$31)</f>
        <v/>
      </c>
      <c r="AJ14" s="213" t="str">
        <f>IF(OR(C14="",申込責任者!$G$32=""),"",申込責任者!$G$32)</f>
        <v/>
      </c>
      <c r="AK14" s="213" t="str">
        <f t="shared" si="4"/>
        <v/>
      </c>
      <c r="AL14" s="214">
        <f t="shared" si="5"/>
        <v>0</v>
      </c>
      <c r="AM14" s="213" t="str">
        <f t="shared" si="6"/>
        <v/>
      </c>
      <c r="AN14" s="215">
        <f t="shared" si="7"/>
        <v>0</v>
      </c>
      <c r="AO14" s="215">
        <f t="shared" si="8"/>
        <v>0</v>
      </c>
      <c r="AP14" s="216">
        <f t="shared" si="9"/>
        <v>0</v>
      </c>
      <c r="AQ14" s="26">
        <f t="shared" si="10"/>
        <v>7</v>
      </c>
      <c r="AR14" s="217"/>
      <c r="AS14" s="218" t="str">
        <f t="shared" si="11"/>
        <v>会場0</v>
      </c>
      <c r="AU14" s="423" t="str">
        <f>IF(C14="","","申込責任者："&amp;申込責任者!$N$23&amp;","&amp;AM14)</f>
        <v/>
      </c>
      <c r="AW14" s="346" t="str">
        <f t="shared" si="1"/>
        <v/>
      </c>
      <c r="AY14" s="243" t="s">
        <v>404</v>
      </c>
      <c r="AZ14" s="123">
        <f ca="1">IF($AZ$2=0,1,IF($AZ$2=2,0,IF(AND($AZ$3&gt;=BD14,$AZ$3&lt;=BC14),1,0)))</f>
        <v>0</v>
      </c>
      <c r="BA14" s="245">
        <v>45996</v>
      </c>
      <c r="BB14" s="239">
        <f>$BA14-$BB$11</f>
        <v>45943</v>
      </c>
      <c r="BC14" s="240">
        <f>BB14+$BC$11</f>
        <v>45961</v>
      </c>
      <c r="BD14" s="241">
        <f t="shared" si="14"/>
        <v>45936</v>
      </c>
      <c r="BE14" s="242">
        <f>BC14-$BE$11</f>
        <v>45954</v>
      </c>
      <c r="BG14" s="247" t="s">
        <v>195</v>
      </c>
      <c r="BH14" s="248">
        <f ca="1">AZ16</f>
        <v>0</v>
      </c>
    </row>
    <row r="15" spans="1:98" ht="18" customHeight="1" thickTop="1" thickBot="1">
      <c r="A15" s="220">
        <v>8</v>
      </c>
      <c r="B15" s="465" t="str">
        <f>IF(OR(C15="",G15="",H15=""),"",申込責任者!$N$14&amp;"-"&amp;TEXT(A15,"000")&amp;"_"&amp;PROPER(G15)&amp;"_"&amp;PROPER(H15)&amp;".jpg")</f>
        <v/>
      </c>
      <c r="C15" s="466"/>
      <c r="D15" s="467"/>
      <c r="E15" s="467"/>
      <c r="F15" s="467"/>
      <c r="G15" s="467"/>
      <c r="H15" s="467"/>
      <c r="I15" s="468"/>
      <c r="J15" s="469"/>
      <c r="K15" s="470"/>
      <c r="L15" s="470"/>
      <c r="M15" s="209"/>
      <c r="N15" s="209"/>
      <c r="O15" s="209"/>
      <c r="P15" s="208"/>
      <c r="Q15" s="210"/>
      <c r="R15" s="211"/>
      <c r="S15" s="208"/>
      <c r="T15" s="208"/>
      <c r="U15" s="208"/>
      <c r="V15" s="208"/>
      <c r="W15" s="208"/>
      <c r="X15" s="208"/>
      <c r="Y15" s="208"/>
      <c r="Z15" s="208"/>
      <c r="AA15" s="208"/>
      <c r="AB15" s="408"/>
      <c r="AC15" s="204"/>
      <c r="AD15" s="389"/>
      <c r="AE15" s="396">
        <f t="shared" si="2"/>
        <v>8</v>
      </c>
      <c r="AF15" s="393" t="str">
        <f t="shared" si="0"/>
        <v/>
      </c>
      <c r="AG15" s="113" t="str">
        <f t="shared" si="3"/>
        <v/>
      </c>
      <c r="AH15" s="357" t="str">
        <f t="shared" si="12"/>
        <v/>
      </c>
      <c r="AI15" s="212" t="str">
        <f ca="1">IF(OR(C15="",申込責任者!$N$31=""),"",申込責任者!$N$31)</f>
        <v/>
      </c>
      <c r="AJ15" s="213" t="str">
        <f>IF(OR(C15="",申込責任者!$G$32=""),"",申込責任者!$G$32)</f>
        <v/>
      </c>
      <c r="AK15" s="213" t="str">
        <f t="shared" si="4"/>
        <v/>
      </c>
      <c r="AL15" s="214">
        <f t="shared" si="5"/>
        <v>0</v>
      </c>
      <c r="AM15" s="213" t="str">
        <f t="shared" si="6"/>
        <v/>
      </c>
      <c r="AN15" s="215">
        <f t="shared" si="7"/>
        <v>0</v>
      </c>
      <c r="AO15" s="215">
        <f t="shared" si="8"/>
        <v>0</v>
      </c>
      <c r="AP15" s="216">
        <f t="shared" si="9"/>
        <v>0</v>
      </c>
      <c r="AQ15" s="26">
        <f t="shared" si="10"/>
        <v>8</v>
      </c>
      <c r="AR15" s="217"/>
      <c r="AS15" s="218" t="str">
        <f t="shared" si="11"/>
        <v>会場0</v>
      </c>
      <c r="AU15" s="423" t="str">
        <f>IF(C15="","","申込責任者："&amp;申込責任者!$N$23&amp;","&amp;AM15)</f>
        <v/>
      </c>
      <c r="AW15" s="346" t="str">
        <f t="shared" si="1"/>
        <v/>
      </c>
      <c r="AY15" s="243" t="s">
        <v>407</v>
      </c>
      <c r="AZ15" s="123">
        <f ca="1">IF($AZ$2=0,1,IF($AZ$2=2,0,IF(AND($AZ$3&gt;=BD15,$AZ$3&lt;=BC15),1,0)))</f>
        <v>0</v>
      </c>
      <c r="BA15" s="245">
        <v>45835</v>
      </c>
      <c r="BB15" s="239">
        <f>$BA15-$BB$11</f>
        <v>45782</v>
      </c>
      <c r="BC15" s="240">
        <f t="shared" si="13"/>
        <v>45800</v>
      </c>
      <c r="BD15" s="241">
        <f t="shared" si="14"/>
        <v>45775</v>
      </c>
      <c r="BE15" s="242">
        <f t="shared" si="15"/>
        <v>45793</v>
      </c>
      <c r="BG15" s="249" t="s">
        <v>320</v>
      </c>
      <c r="BH15" s="250">
        <f>AZ17</f>
        <v>0</v>
      </c>
    </row>
    <row r="16" spans="1:98" ht="18" customHeight="1" thickBot="1">
      <c r="A16" s="220">
        <v>9</v>
      </c>
      <c r="B16" s="465" t="str">
        <f>IF(OR(C16="",G16="",H16=""),"",申込責任者!$N$14&amp;"-"&amp;TEXT(A16,"000")&amp;"_"&amp;PROPER(G16)&amp;"_"&amp;PROPER(H16)&amp;".jpg")</f>
        <v/>
      </c>
      <c r="C16" s="466"/>
      <c r="D16" s="467"/>
      <c r="E16" s="467"/>
      <c r="F16" s="467"/>
      <c r="G16" s="467"/>
      <c r="H16" s="467"/>
      <c r="I16" s="468"/>
      <c r="J16" s="471"/>
      <c r="K16" s="470"/>
      <c r="L16" s="470"/>
      <c r="M16" s="209"/>
      <c r="N16" s="209"/>
      <c r="O16" s="209"/>
      <c r="P16" s="208"/>
      <c r="Q16" s="210"/>
      <c r="R16" s="211"/>
      <c r="S16" s="208"/>
      <c r="T16" s="208"/>
      <c r="U16" s="208"/>
      <c r="V16" s="208"/>
      <c r="W16" s="208"/>
      <c r="X16" s="208"/>
      <c r="Y16" s="208"/>
      <c r="Z16" s="208"/>
      <c r="AA16" s="208"/>
      <c r="AB16" s="408"/>
      <c r="AC16" s="204"/>
      <c r="AD16" s="389"/>
      <c r="AE16" s="396">
        <f t="shared" si="2"/>
        <v>9</v>
      </c>
      <c r="AF16" s="393" t="str">
        <f t="shared" si="0"/>
        <v/>
      </c>
      <c r="AG16" s="113" t="str">
        <f t="shared" si="3"/>
        <v/>
      </c>
      <c r="AH16" s="357" t="str">
        <f t="shared" si="12"/>
        <v/>
      </c>
      <c r="AI16" s="212" t="str">
        <f ca="1">IF(OR(C16="",申込責任者!$N$31=""),"",申込責任者!$N$31)</f>
        <v/>
      </c>
      <c r="AJ16" s="213" t="str">
        <f>IF(OR(C16="",申込責任者!$G$32=""),"",申込責任者!$G$32)</f>
        <v/>
      </c>
      <c r="AK16" s="213" t="str">
        <f t="shared" si="4"/>
        <v/>
      </c>
      <c r="AL16" s="214">
        <f t="shared" si="5"/>
        <v>0</v>
      </c>
      <c r="AM16" s="213" t="str">
        <f t="shared" si="6"/>
        <v/>
      </c>
      <c r="AN16" s="215">
        <f t="shared" si="7"/>
        <v>0</v>
      </c>
      <c r="AO16" s="215">
        <f t="shared" si="8"/>
        <v>0</v>
      </c>
      <c r="AP16" s="216">
        <f t="shared" si="9"/>
        <v>0</v>
      </c>
      <c r="AQ16" s="26">
        <f t="shared" si="10"/>
        <v>9</v>
      </c>
      <c r="AR16" s="217"/>
      <c r="AS16" s="218" t="str">
        <f t="shared" si="11"/>
        <v>会場0</v>
      </c>
      <c r="AU16" s="423" t="str">
        <f>IF(C16="","","申込責任者："&amp;申込責任者!$N$23&amp;","&amp;AM16)</f>
        <v/>
      </c>
      <c r="AW16" s="346" t="str">
        <f t="shared" si="1"/>
        <v/>
      </c>
      <c r="AY16" s="247" t="s">
        <v>195</v>
      </c>
      <c r="AZ16" s="248">
        <f ca="1">IF($AZ$2=0,1,IF($AZ$2=2,0,IF(AND($AZ$3&gt;=BD16,$AZ$3&lt;=BC16),1,0)))</f>
        <v>0</v>
      </c>
      <c r="BA16" s="251">
        <v>46227</v>
      </c>
      <c r="BB16" s="412">
        <f>$BA16-$BB$11</f>
        <v>46174</v>
      </c>
      <c r="BC16" s="252">
        <f t="shared" si="13"/>
        <v>46192</v>
      </c>
      <c r="BD16" s="253">
        <f t="shared" si="14"/>
        <v>46167</v>
      </c>
      <c r="BE16" s="254">
        <f t="shared" si="15"/>
        <v>46185</v>
      </c>
      <c r="BG16" s="222" t="s">
        <v>187</v>
      </c>
      <c r="BH16" s="255">
        <f ca="1">1*BH11+2*BH12+4*BH13+8*BH14+16*BH15</f>
        <v>0</v>
      </c>
    </row>
    <row r="17" spans="1:64" ht="18" customHeight="1" thickTop="1" thickBot="1">
      <c r="A17" s="220">
        <v>10</v>
      </c>
      <c r="B17" s="465" t="str">
        <f>IF(OR(C17="",G17="",H17=""),"",申込責任者!$N$14&amp;"-"&amp;TEXT(A17,"000")&amp;"_"&amp;PROPER(G17)&amp;"_"&amp;PROPER(H17)&amp;".jpg")</f>
        <v/>
      </c>
      <c r="C17" s="466"/>
      <c r="D17" s="467"/>
      <c r="E17" s="467"/>
      <c r="F17" s="467"/>
      <c r="G17" s="467"/>
      <c r="H17" s="467"/>
      <c r="I17" s="468"/>
      <c r="J17" s="471"/>
      <c r="K17" s="470"/>
      <c r="L17" s="470"/>
      <c r="M17" s="209"/>
      <c r="N17" s="209"/>
      <c r="O17" s="209"/>
      <c r="P17" s="208"/>
      <c r="Q17" s="210"/>
      <c r="R17" s="211"/>
      <c r="S17" s="208"/>
      <c r="T17" s="208"/>
      <c r="U17" s="208"/>
      <c r="V17" s="208"/>
      <c r="W17" s="208"/>
      <c r="X17" s="208"/>
      <c r="Y17" s="208"/>
      <c r="Z17" s="208"/>
      <c r="AA17" s="208"/>
      <c r="AB17" s="408"/>
      <c r="AC17" s="204"/>
      <c r="AD17" s="389"/>
      <c r="AE17" s="396">
        <f t="shared" si="2"/>
        <v>10</v>
      </c>
      <c r="AF17" s="393" t="str">
        <f t="shared" si="0"/>
        <v/>
      </c>
      <c r="AG17" s="113" t="str">
        <f t="shared" si="3"/>
        <v/>
      </c>
      <c r="AH17" s="357" t="str">
        <f t="shared" si="12"/>
        <v/>
      </c>
      <c r="AI17" s="212" t="str">
        <f ca="1">IF(OR(C17="",申込責任者!$N$31=""),"",申込責任者!$N$31)</f>
        <v/>
      </c>
      <c r="AJ17" s="213" t="str">
        <f>IF(OR(C17="",申込責任者!$G$32=""),"",申込責任者!$G$32)</f>
        <v/>
      </c>
      <c r="AK17" s="213" t="str">
        <f t="shared" si="4"/>
        <v/>
      </c>
      <c r="AL17" s="214">
        <f t="shared" si="5"/>
        <v>0</v>
      </c>
      <c r="AM17" s="213" t="str">
        <f t="shared" si="6"/>
        <v/>
      </c>
      <c r="AN17" s="215">
        <f t="shared" si="7"/>
        <v>0</v>
      </c>
      <c r="AO17" s="215">
        <f t="shared" si="8"/>
        <v>0</v>
      </c>
      <c r="AP17" s="216">
        <f t="shared" si="9"/>
        <v>0</v>
      </c>
      <c r="AQ17" s="26">
        <f t="shared" si="10"/>
        <v>10</v>
      </c>
      <c r="AR17" s="217"/>
      <c r="AS17" s="218" t="str">
        <f t="shared" si="11"/>
        <v>会場0</v>
      </c>
      <c r="AU17" s="423" t="str">
        <f>IF(C17="","","申込責任者："&amp;申込責任者!$N$23&amp;","&amp;AM17)</f>
        <v/>
      </c>
      <c r="AW17" s="346" t="str">
        <f t="shared" si="1"/>
        <v/>
      </c>
      <c r="AY17" s="230" t="s">
        <v>317</v>
      </c>
      <c r="AZ17" s="256">
        <f>IF($AZ$2=2,1,0)</f>
        <v>0</v>
      </c>
      <c r="BG17" s="228" t="s">
        <v>254</v>
      </c>
      <c r="BH17" s="257" t="str">
        <f ca="1">BG17&amp;TEXT(BH16,"0#")</f>
        <v>資格区分0</v>
      </c>
    </row>
    <row r="18" spans="1:64" ht="18" customHeight="1">
      <c r="A18" s="220">
        <v>11</v>
      </c>
      <c r="B18" s="465" t="str">
        <f>IF(OR(C18="",G18="",H18=""),"",申込責任者!$N$14&amp;"-"&amp;TEXT(A18,"000")&amp;"_"&amp;PROPER(G18)&amp;"_"&amp;PROPER(H18)&amp;".jpg")</f>
        <v/>
      </c>
      <c r="C18" s="466"/>
      <c r="D18" s="467"/>
      <c r="E18" s="467"/>
      <c r="F18" s="467"/>
      <c r="G18" s="467"/>
      <c r="H18" s="467"/>
      <c r="I18" s="468"/>
      <c r="J18" s="471"/>
      <c r="K18" s="470"/>
      <c r="L18" s="470"/>
      <c r="M18" s="209"/>
      <c r="N18" s="209"/>
      <c r="O18" s="209"/>
      <c r="P18" s="208"/>
      <c r="Q18" s="210"/>
      <c r="R18" s="211"/>
      <c r="S18" s="208"/>
      <c r="T18" s="208"/>
      <c r="U18" s="208"/>
      <c r="V18" s="208"/>
      <c r="W18" s="208"/>
      <c r="X18" s="208"/>
      <c r="Y18" s="208"/>
      <c r="Z18" s="208"/>
      <c r="AA18" s="208"/>
      <c r="AB18" s="408"/>
      <c r="AC18" s="204"/>
      <c r="AD18" s="389"/>
      <c r="AE18" s="396">
        <f t="shared" si="2"/>
        <v>11</v>
      </c>
      <c r="AF18" s="393" t="str">
        <f t="shared" si="0"/>
        <v/>
      </c>
      <c r="AG18" s="113" t="str">
        <f t="shared" si="3"/>
        <v/>
      </c>
      <c r="AH18" s="357" t="str">
        <f t="shared" si="12"/>
        <v/>
      </c>
      <c r="AI18" s="212" t="str">
        <f ca="1">IF(OR(C18="",申込責任者!$N$31=""),"",申込責任者!$N$31)</f>
        <v/>
      </c>
      <c r="AJ18" s="213" t="str">
        <f>IF(OR(C18="",申込責任者!$G$32=""),"",申込責任者!$G$32)</f>
        <v/>
      </c>
      <c r="AK18" s="213" t="str">
        <f t="shared" si="4"/>
        <v/>
      </c>
      <c r="AL18" s="214">
        <f t="shared" si="5"/>
        <v>0</v>
      </c>
      <c r="AM18" s="213" t="str">
        <f t="shared" si="6"/>
        <v/>
      </c>
      <c r="AN18" s="215">
        <f t="shared" si="7"/>
        <v>0</v>
      </c>
      <c r="AO18" s="215">
        <f t="shared" si="8"/>
        <v>0</v>
      </c>
      <c r="AP18" s="216">
        <f t="shared" si="9"/>
        <v>0</v>
      </c>
      <c r="AQ18" s="26">
        <f t="shared" si="10"/>
        <v>11</v>
      </c>
      <c r="AR18" s="217"/>
      <c r="AS18" s="218" t="str">
        <f t="shared" si="11"/>
        <v>会場0</v>
      </c>
      <c r="AU18" s="423" t="str">
        <f>IF(C18="","","申込責任者："&amp;申込責任者!$N$23&amp;","&amp;AM18)</f>
        <v/>
      </c>
      <c r="AW18" s="346" t="str">
        <f t="shared" si="1"/>
        <v/>
      </c>
    </row>
    <row r="19" spans="1:64" ht="18" customHeight="1">
      <c r="A19" s="220">
        <v>12</v>
      </c>
      <c r="B19" s="465" t="str">
        <f>IF(OR(C19="",G19="",H19=""),"",申込責任者!$N$14&amp;"-"&amp;TEXT(A19,"000")&amp;"_"&amp;PROPER(G19)&amp;"_"&amp;PROPER(H19)&amp;".jpg")</f>
        <v/>
      </c>
      <c r="C19" s="466"/>
      <c r="D19" s="467"/>
      <c r="E19" s="467"/>
      <c r="F19" s="467"/>
      <c r="G19" s="467"/>
      <c r="H19" s="467"/>
      <c r="I19" s="468"/>
      <c r="J19" s="471"/>
      <c r="K19" s="470"/>
      <c r="L19" s="470"/>
      <c r="M19" s="209"/>
      <c r="N19" s="209"/>
      <c r="O19" s="209"/>
      <c r="P19" s="208"/>
      <c r="Q19" s="210"/>
      <c r="R19" s="211"/>
      <c r="S19" s="208"/>
      <c r="T19" s="208"/>
      <c r="U19" s="208"/>
      <c r="V19" s="208"/>
      <c r="W19" s="208"/>
      <c r="X19" s="208"/>
      <c r="Y19" s="208"/>
      <c r="Z19" s="208"/>
      <c r="AA19" s="208"/>
      <c r="AB19" s="408"/>
      <c r="AC19" s="204"/>
      <c r="AD19" s="389"/>
      <c r="AE19" s="396">
        <f t="shared" si="2"/>
        <v>12</v>
      </c>
      <c r="AF19" s="393" t="str">
        <f t="shared" si="0"/>
        <v/>
      </c>
      <c r="AG19" s="113" t="str">
        <f t="shared" si="3"/>
        <v/>
      </c>
      <c r="AH19" s="357" t="str">
        <f t="shared" si="12"/>
        <v/>
      </c>
      <c r="AI19" s="212" t="str">
        <f ca="1">IF(OR(C19="",申込責任者!$N$31=""),"",申込責任者!$N$31)</f>
        <v/>
      </c>
      <c r="AJ19" s="213" t="str">
        <f>IF(OR(C19="",申込責任者!$G$32=""),"",申込責任者!$G$32)</f>
        <v/>
      </c>
      <c r="AK19" s="213" t="str">
        <f t="shared" si="4"/>
        <v/>
      </c>
      <c r="AL19" s="214">
        <f t="shared" si="5"/>
        <v>0</v>
      </c>
      <c r="AM19" s="213" t="str">
        <f t="shared" si="6"/>
        <v/>
      </c>
      <c r="AN19" s="215">
        <f t="shared" si="7"/>
        <v>0</v>
      </c>
      <c r="AO19" s="215">
        <f t="shared" si="8"/>
        <v>0</v>
      </c>
      <c r="AP19" s="216">
        <f t="shared" si="9"/>
        <v>0</v>
      </c>
      <c r="AQ19" s="26">
        <f t="shared" si="10"/>
        <v>12</v>
      </c>
      <c r="AR19" s="217"/>
      <c r="AS19" s="218" t="str">
        <f t="shared" si="11"/>
        <v>会場0</v>
      </c>
      <c r="AU19" s="423" t="str">
        <f>IF(C19="","","申込責任者："&amp;申込責任者!$N$23&amp;","&amp;AM19)</f>
        <v/>
      </c>
      <c r="AW19" s="346" t="str">
        <f t="shared" si="1"/>
        <v/>
      </c>
    </row>
    <row r="20" spans="1:64" ht="18" customHeight="1" thickBot="1">
      <c r="A20" s="220">
        <v>13</v>
      </c>
      <c r="B20" s="465" t="str">
        <f>IF(OR(C20="",G20="",H20=""),"",申込責任者!$N$14&amp;"-"&amp;TEXT(A20,"000")&amp;"_"&amp;PROPER(G20)&amp;"_"&amp;PROPER(H20)&amp;".jpg")</f>
        <v/>
      </c>
      <c r="C20" s="466"/>
      <c r="D20" s="467"/>
      <c r="E20" s="467"/>
      <c r="F20" s="467"/>
      <c r="G20" s="467"/>
      <c r="H20" s="467"/>
      <c r="I20" s="468"/>
      <c r="J20" s="471"/>
      <c r="K20" s="470"/>
      <c r="L20" s="470"/>
      <c r="M20" s="209"/>
      <c r="N20" s="209"/>
      <c r="O20" s="209"/>
      <c r="P20" s="208"/>
      <c r="Q20" s="210"/>
      <c r="R20" s="211"/>
      <c r="S20" s="208"/>
      <c r="T20" s="208"/>
      <c r="U20" s="208"/>
      <c r="V20" s="208"/>
      <c r="W20" s="208"/>
      <c r="X20" s="208"/>
      <c r="Y20" s="208"/>
      <c r="Z20" s="208"/>
      <c r="AA20" s="208"/>
      <c r="AB20" s="408"/>
      <c r="AC20" s="204"/>
      <c r="AD20" s="389"/>
      <c r="AE20" s="396">
        <f t="shared" si="2"/>
        <v>13</v>
      </c>
      <c r="AF20" s="393" t="str">
        <f t="shared" si="0"/>
        <v/>
      </c>
      <c r="AG20" s="113" t="str">
        <f t="shared" si="3"/>
        <v/>
      </c>
      <c r="AH20" s="357" t="str">
        <f t="shared" si="12"/>
        <v/>
      </c>
      <c r="AI20" s="212" t="str">
        <f ca="1">IF(OR(C20="",申込責任者!$N$31=""),"",申込責任者!$N$31)</f>
        <v/>
      </c>
      <c r="AJ20" s="213" t="str">
        <f>IF(OR(C20="",申込責任者!$G$32=""),"",申込責任者!$G$32)</f>
        <v/>
      </c>
      <c r="AK20" s="213" t="str">
        <f t="shared" si="4"/>
        <v/>
      </c>
      <c r="AL20" s="214">
        <f t="shared" si="5"/>
        <v>0</v>
      </c>
      <c r="AM20" s="213" t="str">
        <f t="shared" si="6"/>
        <v/>
      </c>
      <c r="AN20" s="215">
        <f t="shared" si="7"/>
        <v>0</v>
      </c>
      <c r="AO20" s="215">
        <f t="shared" si="8"/>
        <v>0</v>
      </c>
      <c r="AP20" s="216">
        <f t="shared" si="9"/>
        <v>0</v>
      </c>
      <c r="AQ20" s="26">
        <f t="shared" si="10"/>
        <v>13</v>
      </c>
      <c r="AR20" s="217"/>
      <c r="AS20" s="218" t="str">
        <f t="shared" si="11"/>
        <v>会場0</v>
      </c>
      <c r="AU20" s="423" t="str">
        <f>IF(C20="","","申込責任者："&amp;申込責任者!$N$23&amp;","&amp;AM20)</f>
        <v/>
      </c>
      <c r="AW20" s="346" t="str">
        <f t="shared" si="1"/>
        <v/>
      </c>
      <c r="AY20" s="221" t="s">
        <v>286</v>
      </c>
      <c r="BG20" s="152" t="s">
        <v>194</v>
      </c>
      <c r="BH20" s="258"/>
    </row>
    <row r="21" spans="1:64" ht="18" customHeight="1">
      <c r="A21" s="220">
        <v>14</v>
      </c>
      <c r="B21" s="465" t="str">
        <f>IF(OR(C21="",G21="",H21=""),"",申込責任者!$N$14&amp;"-"&amp;TEXT(A21,"000")&amp;"_"&amp;PROPER(G21)&amp;"_"&amp;PROPER(H21)&amp;".jpg")</f>
        <v/>
      </c>
      <c r="C21" s="466"/>
      <c r="D21" s="467"/>
      <c r="E21" s="467"/>
      <c r="F21" s="467"/>
      <c r="G21" s="467"/>
      <c r="H21" s="467"/>
      <c r="I21" s="468"/>
      <c r="J21" s="471"/>
      <c r="K21" s="470"/>
      <c r="L21" s="470"/>
      <c r="M21" s="209"/>
      <c r="N21" s="209"/>
      <c r="O21" s="209"/>
      <c r="P21" s="208"/>
      <c r="Q21" s="210"/>
      <c r="R21" s="211"/>
      <c r="S21" s="208"/>
      <c r="T21" s="208"/>
      <c r="U21" s="208"/>
      <c r="V21" s="208"/>
      <c r="W21" s="208"/>
      <c r="X21" s="208"/>
      <c r="Y21" s="208"/>
      <c r="Z21" s="208"/>
      <c r="AA21" s="208"/>
      <c r="AB21" s="408"/>
      <c r="AC21" s="204"/>
      <c r="AD21" s="389"/>
      <c r="AE21" s="396">
        <f t="shared" si="2"/>
        <v>14</v>
      </c>
      <c r="AF21" s="393" t="str">
        <f t="shared" si="0"/>
        <v/>
      </c>
      <c r="AG21" s="113" t="str">
        <f t="shared" si="3"/>
        <v/>
      </c>
      <c r="AH21" s="357" t="str">
        <f t="shared" si="12"/>
        <v/>
      </c>
      <c r="AI21" s="212" t="str">
        <f ca="1">IF(OR(C21="",申込責任者!$N$31=""),"",申込責任者!$N$31)</f>
        <v/>
      </c>
      <c r="AJ21" s="213" t="str">
        <f>IF(OR(C21="",申込責任者!$G$32=""),"",申込責任者!$G$32)</f>
        <v/>
      </c>
      <c r="AK21" s="213" t="str">
        <f t="shared" si="4"/>
        <v/>
      </c>
      <c r="AL21" s="214">
        <f t="shared" si="5"/>
        <v>0</v>
      </c>
      <c r="AM21" s="213" t="str">
        <f t="shared" si="6"/>
        <v/>
      </c>
      <c r="AN21" s="215">
        <f t="shared" si="7"/>
        <v>0</v>
      </c>
      <c r="AO21" s="215">
        <f t="shared" si="8"/>
        <v>0</v>
      </c>
      <c r="AP21" s="216">
        <f t="shared" si="9"/>
        <v>0</v>
      </c>
      <c r="AQ21" s="26">
        <f t="shared" si="10"/>
        <v>14</v>
      </c>
      <c r="AR21" s="217"/>
      <c r="AS21" s="218" t="str">
        <f t="shared" si="11"/>
        <v>会場0</v>
      </c>
      <c r="AU21" s="423" t="str">
        <f>IF(C21="","","申込責任者："&amp;申込責任者!$N$23&amp;","&amp;AM21)</f>
        <v/>
      </c>
      <c r="AW21" s="346" t="str">
        <f t="shared" si="1"/>
        <v/>
      </c>
      <c r="AY21" s="259" t="s">
        <v>218</v>
      </c>
      <c r="AZ21" s="260" t="s">
        <v>219</v>
      </c>
      <c r="BA21" s="261"/>
      <c r="BB21" s="262"/>
      <c r="BC21" s="262"/>
      <c r="BD21" s="263"/>
      <c r="BG21" s="236" t="s">
        <v>147</v>
      </c>
      <c r="BH21" s="237" t="s">
        <v>148</v>
      </c>
    </row>
    <row r="22" spans="1:64" ht="18" customHeight="1">
      <c r="A22" s="220">
        <v>15</v>
      </c>
      <c r="B22" s="465" t="str">
        <f>IF(OR(C22="",G22="",H22=""),"",申込責任者!$N$14&amp;"-"&amp;TEXT(A22,"000")&amp;"_"&amp;PROPER(G22)&amp;"_"&amp;PROPER(H22)&amp;".jpg")</f>
        <v/>
      </c>
      <c r="C22" s="466"/>
      <c r="D22" s="467"/>
      <c r="E22" s="467"/>
      <c r="F22" s="467"/>
      <c r="G22" s="467"/>
      <c r="H22" s="467"/>
      <c r="I22" s="468"/>
      <c r="J22" s="471"/>
      <c r="K22" s="470"/>
      <c r="L22" s="470"/>
      <c r="M22" s="209"/>
      <c r="N22" s="209"/>
      <c r="O22" s="209"/>
      <c r="P22" s="208"/>
      <c r="Q22" s="210"/>
      <c r="R22" s="211"/>
      <c r="S22" s="208"/>
      <c r="T22" s="208"/>
      <c r="U22" s="208"/>
      <c r="V22" s="208"/>
      <c r="W22" s="208"/>
      <c r="X22" s="208"/>
      <c r="Y22" s="208"/>
      <c r="Z22" s="208"/>
      <c r="AA22" s="208"/>
      <c r="AB22" s="408"/>
      <c r="AC22" s="204"/>
      <c r="AD22" s="389"/>
      <c r="AE22" s="396">
        <f t="shared" si="2"/>
        <v>15</v>
      </c>
      <c r="AF22" s="393" t="str">
        <f t="shared" si="0"/>
        <v/>
      </c>
      <c r="AG22" s="113" t="str">
        <f t="shared" si="3"/>
        <v/>
      </c>
      <c r="AH22" s="357" t="str">
        <f t="shared" si="12"/>
        <v/>
      </c>
      <c r="AI22" s="212" t="str">
        <f ca="1">IF(OR(C22="",申込責任者!$N$31=""),"",申込責任者!$N$31)</f>
        <v/>
      </c>
      <c r="AJ22" s="213" t="str">
        <f>IF(OR(C22="",申込責任者!$G$32=""),"",申込責任者!$G$32)</f>
        <v/>
      </c>
      <c r="AK22" s="213" t="str">
        <f t="shared" si="4"/>
        <v/>
      </c>
      <c r="AL22" s="214">
        <f t="shared" si="5"/>
        <v>0</v>
      </c>
      <c r="AM22" s="213" t="str">
        <f t="shared" si="6"/>
        <v/>
      </c>
      <c r="AN22" s="215">
        <f t="shared" si="7"/>
        <v>0</v>
      </c>
      <c r="AO22" s="215">
        <f t="shared" si="8"/>
        <v>0</v>
      </c>
      <c r="AP22" s="216">
        <f t="shared" si="9"/>
        <v>0</v>
      </c>
      <c r="AQ22" s="26">
        <f t="shared" si="10"/>
        <v>15</v>
      </c>
      <c r="AR22" s="217"/>
      <c r="AS22" s="218" t="str">
        <f t="shared" si="11"/>
        <v>会場0</v>
      </c>
      <c r="AU22" s="423" t="str">
        <f>IF(C22="","","申込責任者："&amp;申込責任者!$N$23&amp;","&amp;AM22)</f>
        <v/>
      </c>
      <c r="AW22" s="346" t="str">
        <f t="shared" si="1"/>
        <v/>
      </c>
      <c r="AY22" s="264" t="s">
        <v>220</v>
      </c>
      <c r="AZ22" s="265" t="s">
        <v>221</v>
      </c>
      <c r="BA22" s="266" t="s">
        <v>222</v>
      </c>
      <c r="BB22" s="267"/>
      <c r="BC22" s="26"/>
      <c r="BD22" s="244"/>
      <c r="BG22" s="243" t="s">
        <v>404</v>
      </c>
      <c r="BH22" s="244" t="s">
        <v>149</v>
      </c>
    </row>
    <row r="23" spans="1:64" ht="18" customHeight="1">
      <c r="A23" s="220">
        <v>16</v>
      </c>
      <c r="B23" s="465" t="str">
        <f>IF(OR(C23="",G23="",H23=""),"",申込責任者!$N$14&amp;"-"&amp;TEXT(A23,"000")&amp;"_"&amp;PROPER(G23)&amp;"_"&amp;PROPER(H23)&amp;".jpg")</f>
        <v/>
      </c>
      <c r="C23" s="466"/>
      <c r="D23" s="467"/>
      <c r="E23" s="467"/>
      <c r="F23" s="467"/>
      <c r="G23" s="467"/>
      <c r="H23" s="467"/>
      <c r="I23" s="468"/>
      <c r="J23" s="471"/>
      <c r="K23" s="470"/>
      <c r="L23" s="470"/>
      <c r="M23" s="209"/>
      <c r="N23" s="209"/>
      <c r="O23" s="209"/>
      <c r="P23" s="208"/>
      <c r="Q23" s="210"/>
      <c r="R23" s="211"/>
      <c r="S23" s="208"/>
      <c r="T23" s="208"/>
      <c r="U23" s="208"/>
      <c r="V23" s="208"/>
      <c r="W23" s="208"/>
      <c r="X23" s="208"/>
      <c r="Y23" s="208"/>
      <c r="Z23" s="208"/>
      <c r="AA23" s="208"/>
      <c r="AB23" s="408"/>
      <c r="AC23" s="204"/>
      <c r="AD23" s="389"/>
      <c r="AE23" s="396">
        <f t="shared" si="2"/>
        <v>16</v>
      </c>
      <c r="AF23" s="393" t="str">
        <f t="shared" si="0"/>
        <v/>
      </c>
      <c r="AG23" s="113" t="str">
        <f t="shared" si="3"/>
        <v/>
      </c>
      <c r="AH23" s="357" t="str">
        <f t="shared" si="12"/>
        <v/>
      </c>
      <c r="AI23" s="212" t="str">
        <f ca="1">IF(OR(C23="",申込責任者!$N$31=""),"",申込責任者!$N$31)</f>
        <v/>
      </c>
      <c r="AJ23" s="213" t="str">
        <f>IF(OR(C23="",申込責任者!$G$32=""),"",申込責任者!$G$32)</f>
        <v/>
      </c>
      <c r="AK23" s="213" t="str">
        <f t="shared" si="4"/>
        <v/>
      </c>
      <c r="AL23" s="214">
        <f t="shared" si="5"/>
        <v>0</v>
      </c>
      <c r="AM23" s="213" t="str">
        <f t="shared" si="6"/>
        <v/>
      </c>
      <c r="AN23" s="215">
        <f t="shared" si="7"/>
        <v>0</v>
      </c>
      <c r="AO23" s="215">
        <f t="shared" si="8"/>
        <v>0</v>
      </c>
      <c r="AP23" s="216">
        <f t="shared" si="9"/>
        <v>0</v>
      </c>
      <c r="AQ23" s="26">
        <f t="shared" si="10"/>
        <v>16</v>
      </c>
      <c r="AR23" s="217"/>
      <c r="AS23" s="218" t="str">
        <f t="shared" si="11"/>
        <v>会場0</v>
      </c>
      <c r="AU23" s="423" t="str">
        <f>IF(C23="","","申込責任者："&amp;申込責任者!$N$23&amp;","&amp;AM23)</f>
        <v/>
      </c>
      <c r="AW23" s="346" t="str">
        <f t="shared" si="1"/>
        <v/>
      </c>
      <c r="AY23" s="264" t="s">
        <v>223</v>
      </c>
      <c r="AZ23" s="265" t="s">
        <v>224</v>
      </c>
      <c r="BA23" s="266" t="s">
        <v>404</v>
      </c>
      <c r="BB23" s="267"/>
      <c r="BC23" s="26"/>
      <c r="BD23" s="244"/>
      <c r="BG23" s="243" t="s">
        <v>407</v>
      </c>
      <c r="BH23" s="244" t="s">
        <v>150</v>
      </c>
    </row>
    <row r="24" spans="1:64" ht="18" customHeight="1" thickBot="1">
      <c r="A24" s="220">
        <v>17</v>
      </c>
      <c r="B24" s="465" t="str">
        <f>IF(OR(C24="",G24="",H24=""),"",申込責任者!$N$14&amp;"-"&amp;TEXT(A24,"000")&amp;"_"&amp;PROPER(G24)&amp;"_"&amp;PROPER(H24)&amp;".jpg")</f>
        <v/>
      </c>
      <c r="C24" s="466"/>
      <c r="D24" s="467"/>
      <c r="E24" s="467"/>
      <c r="F24" s="467"/>
      <c r="G24" s="467"/>
      <c r="H24" s="467"/>
      <c r="I24" s="468"/>
      <c r="J24" s="471"/>
      <c r="K24" s="470"/>
      <c r="L24" s="470"/>
      <c r="M24" s="209"/>
      <c r="N24" s="209"/>
      <c r="O24" s="209"/>
      <c r="P24" s="208"/>
      <c r="Q24" s="210"/>
      <c r="R24" s="211"/>
      <c r="S24" s="208"/>
      <c r="T24" s="208"/>
      <c r="U24" s="208"/>
      <c r="V24" s="208"/>
      <c r="W24" s="208"/>
      <c r="X24" s="208"/>
      <c r="Y24" s="208"/>
      <c r="Z24" s="208"/>
      <c r="AA24" s="208"/>
      <c r="AB24" s="408"/>
      <c r="AC24" s="204"/>
      <c r="AD24" s="389"/>
      <c r="AE24" s="396">
        <f t="shared" si="2"/>
        <v>17</v>
      </c>
      <c r="AF24" s="393" t="str">
        <f t="shared" si="0"/>
        <v/>
      </c>
      <c r="AG24" s="113" t="str">
        <f t="shared" si="3"/>
        <v/>
      </c>
      <c r="AH24" s="357" t="str">
        <f t="shared" si="12"/>
        <v/>
      </c>
      <c r="AI24" s="212" t="str">
        <f ca="1">IF(OR(C24="",申込責任者!$N$31=""),"",申込責任者!$N$31)</f>
        <v/>
      </c>
      <c r="AJ24" s="213" t="str">
        <f>IF(OR(C24="",申込責任者!$G$32=""),"",申込責任者!$G$32)</f>
        <v/>
      </c>
      <c r="AK24" s="213" t="str">
        <f t="shared" si="4"/>
        <v/>
      </c>
      <c r="AL24" s="214">
        <f t="shared" si="5"/>
        <v>0</v>
      </c>
      <c r="AM24" s="213" t="str">
        <f t="shared" si="6"/>
        <v/>
      </c>
      <c r="AN24" s="215">
        <f t="shared" si="7"/>
        <v>0</v>
      </c>
      <c r="AO24" s="215">
        <f t="shared" si="8"/>
        <v>0</v>
      </c>
      <c r="AP24" s="216">
        <f t="shared" si="9"/>
        <v>0</v>
      </c>
      <c r="AQ24" s="26">
        <f t="shared" si="10"/>
        <v>17</v>
      </c>
      <c r="AR24" s="217"/>
      <c r="AS24" s="218" t="str">
        <f t="shared" si="11"/>
        <v>会場0</v>
      </c>
      <c r="AU24" s="423" t="str">
        <f>IF(C24="","","申込責任者："&amp;申込責任者!$N$23&amp;","&amp;AM24)</f>
        <v/>
      </c>
      <c r="AW24" s="346" t="str">
        <f t="shared" si="1"/>
        <v/>
      </c>
      <c r="AY24" s="264" t="s">
        <v>225</v>
      </c>
      <c r="AZ24" s="265" t="s">
        <v>226</v>
      </c>
      <c r="BA24" s="266" t="s">
        <v>222</v>
      </c>
      <c r="BB24" s="267" t="s">
        <v>404</v>
      </c>
      <c r="BC24" s="26"/>
      <c r="BD24" s="244"/>
      <c r="BG24" s="247" t="s">
        <v>146</v>
      </c>
      <c r="BH24" s="248" t="s">
        <v>151</v>
      </c>
    </row>
    <row r="25" spans="1:64" ht="18" customHeight="1" thickTop="1" thickBot="1">
      <c r="A25" s="220">
        <v>18</v>
      </c>
      <c r="B25" s="465" t="str">
        <f>IF(OR(C25="",G25="",H25=""),"",申込責任者!$N$14&amp;"-"&amp;TEXT(A25,"000")&amp;"_"&amp;PROPER(G25)&amp;"_"&amp;PROPER(H25)&amp;".jpg")</f>
        <v/>
      </c>
      <c r="C25" s="466"/>
      <c r="D25" s="467"/>
      <c r="E25" s="467"/>
      <c r="F25" s="467"/>
      <c r="G25" s="467"/>
      <c r="H25" s="467"/>
      <c r="I25" s="468"/>
      <c r="J25" s="471"/>
      <c r="K25" s="470"/>
      <c r="L25" s="470"/>
      <c r="M25" s="209"/>
      <c r="N25" s="209"/>
      <c r="O25" s="209"/>
      <c r="P25" s="208"/>
      <c r="Q25" s="210"/>
      <c r="R25" s="211"/>
      <c r="S25" s="208"/>
      <c r="T25" s="208"/>
      <c r="U25" s="208"/>
      <c r="V25" s="208"/>
      <c r="W25" s="208"/>
      <c r="X25" s="208"/>
      <c r="Y25" s="208"/>
      <c r="Z25" s="208"/>
      <c r="AA25" s="208"/>
      <c r="AB25" s="408"/>
      <c r="AC25" s="204"/>
      <c r="AD25" s="389"/>
      <c r="AE25" s="396">
        <f t="shared" si="2"/>
        <v>18</v>
      </c>
      <c r="AF25" s="393" t="str">
        <f t="shared" si="0"/>
        <v/>
      </c>
      <c r="AG25" s="113" t="str">
        <f t="shared" si="3"/>
        <v/>
      </c>
      <c r="AH25" s="357" t="str">
        <f t="shared" si="12"/>
        <v/>
      </c>
      <c r="AI25" s="212" t="str">
        <f ca="1">IF(OR(C25="",申込責任者!$N$31=""),"",申込責任者!$N$31)</f>
        <v/>
      </c>
      <c r="AJ25" s="213" t="str">
        <f>IF(OR(C25="",申込責任者!$G$32=""),"",申込責任者!$G$32)</f>
        <v/>
      </c>
      <c r="AK25" s="213" t="str">
        <f t="shared" si="4"/>
        <v/>
      </c>
      <c r="AL25" s="214">
        <f t="shared" si="5"/>
        <v>0</v>
      </c>
      <c r="AM25" s="213" t="str">
        <f t="shared" si="6"/>
        <v/>
      </c>
      <c r="AN25" s="215">
        <f t="shared" si="7"/>
        <v>0</v>
      </c>
      <c r="AO25" s="215">
        <f t="shared" si="8"/>
        <v>0</v>
      </c>
      <c r="AP25" s="216">
        <f t="shared" si="9"/>
        <v>0</v>
      </c>
      <c r="AQ25" s="26">
        <f t="shared" si="10"/>
        <v>18</v>
      </c>
      <c r="AR25" s="217"/>
      <c r="AS25" s="218" t="str">
        <f t="shared" si="11"/>
        <v>会場0</v>
      </c>
      <c r="AU25" s="423" t="str">
        <f>IF(C25="","","申込責任者："&amp;申込責任者!$N$23&amp;","&amp;AM25)</f>
        <v/>
      </c>
      <c r="AW25" s="346" t="str">
        <f t="shared" si="1"/>
        <v/>
      </c>
      <c r="AY25" s="264" t="s">
        <v>227</v>
      </c>
      <c r="AZ25" s="265" t="s">
        <v>228</v>
      </c>
      <c r="BA25" s="266" t="s">
        <v>407</v>
      </c>
      <c r="BB25" s="267"/>
      <c r="BC25" s="26"/>
      <c r="BD25" s="244"/>
      <c r="BG25" s="230" t="s">
        <v>175</v>
      </c>
      <c r="BH25" s="256" t="s">
        <v>174</v>
      </c>
    </row>
    <row r="26" spans="1:64" ht="18" customHeight="1">
      <c r="A26" s="220">
        <v>19</v>
      </c>
      <c r="B26" s="465" t="str">
        <f>IF(OR(C26="",G26="",H26=""),"",申込責任者!$N$14&amp;"-"&amp;TEXT(A26,"000")&amp;"_"&amp;PROPER(G26)&amp;"_"&amp;PROPER(H26)&amp;".jpg")</f>
        <v/>
      </c>
      <c r="C26" s="466"/>
      <c r="D26" s="467"/>
      <c r="E26" s="467"/>
      <c r="F26" s="467"/>
      <c r="G26" s="467"/>
      <c r="H26" s="467"/>
      <c r="I26" s="468"/>
      <c r="J26" s="471"/>
      <c r="K26" s="470"/>
      <c r="L26" s="470"/>
      <c r="M26" s="209"/>
      <c r="N26" s="209"/>
      <c r="O26" s="209"/>
      <c r="P26" s="208"/>
      <c r="Q26" s="210"/>
      <c r="R26" s="211"/>
      <c r="S26" s="208"/>
      <c r="T26" s="208"/>
      <c r="U26" s="208"/>
      <c r="V26" s="208"/>
      <c r="W26" s="208"/>
      <c r="X26" s="208"/>
      <c r="Y26" s="208"/>
      <c r="Z26" s="208"/>
      <c r="AA26" s="208"/>
      <c r="AB26" s="408"/>
      <c r="AC26" s="204"/>
      <c r="AD26" s="389"/>
      <c r="AE26" s="396">
        <f t="shared" si="2"/>
        <v>19</v>
      </c>
      <c r="AF26" s="393" t="str">
        <f t="shared" si="0"/>
        <v/>
      </c>
      <c r="AG26" s="113" t="str">
        <f t="shared" si="3"/>
        <v/>
      </c>
      <c r="AH26" s="357" t="str">
        <f t="shared" si="12"/>
        <v/>
      </c>
      <c r="AI26" s="212" t="str">
        <f ca="1">IF(OR(C26="",申込責任者!$N$31=""),"",申込責任者!$N$31)</f>
        <v/>
      </c>
      <c r="AJ26" s="213" t="str">
        <f>IF(OR(C26="",申込責任者!$G$32=""),"",申込責任者!$G$32)</f>
        <v/>
      </c>
      <c r="AK26" s="213" t="str">
        <f t="shared" si="4"/>
        <v/>
      </c>
      <c r="AL26" s="214">
        <f t="shared" si="5"/>
        <v>0</v>
      </c>
      <c r="AM26" s="213" t="str">
        <f t="shared" si="6"/>
        <v/>
      </c>
      <c r="AN26" s="215">
        <f t="shared" si="7"/>
        <v>0</v>
      </c>
      <c r="AO26" s="215">
        <f t="shared" si="8"/>
        <v>0</v>
      </c>
      <c r="AP26" s="216">
        <f t="shared" si="9"/>
        <v>0</v>
      </c>
      <c r="AQ26" s="26">
        <f t="shared" si="10"/>
        <v>19</v>
      </c>
      <c r="AR26" s="217"/>
      <c r="AS26" s="218" t="str">
        <f t="shared" si="11"/>
        <v>会場0</v>
      </c>
      <c r="AU26" s="423" t="str">
        <f>IF(C26="","","申込責任者："&amp;申込責任者!$N$23&amp;","&amp;AM26)</f>
        <v/>
      </c>
      <c r="AW26" s="346" t="str">
        <f t="shared" si="1"/>
        <v/>
      </c>
      <c r="AY26" s="264" t="s">
        <v>229</v>
      </c>
      <c r="AZ26" s="265" t="s">
        <v>230</v>
      </c>
      <c r="BA26" s="266" t="s">
        <v>222</v>
      </c>
      <c r="BB26" s="267" t="s">
        <v>407</v>
      </c>
      <c r="BC26" s="26"/>
      <c r="BD26" s="244"/>
    </row>
    <row r="27" spans="1:64" ht="18" customHeight="1" thickBot="1">
      <c r="A27" s="220">
        <v>20</v>
      </c>
      <c r="B27" s="465" t="str">
        <f>IF(OR(C27="",G27="",H27=""),"",申込責任者!$N$14&amp;"-"&amp;TEXT(A27,"000")&amp;"_"&amp;PROPER(G27)&amp;"_"&amp;PROPER(H27)&amp;".jpg")</f>
        <v/>
      </c>
      <c r="C27" s="466"/>
      <c r="D27" s="467"/>
      <c r="E27" s="467"/>
      <c r="F27" s="467"/>
      <c r="G27" s="467"/>
      <c r="H27" s="467"/>
      <c r="I27" s="468"/>
      <c r="J27" s="471"/>
      <c r="K27" s="470"/>
      <c r="L27" s="470"/>
      <c r="M27" s="209"/>
      <c r="N27" s="209"/>
      <c r="O27" s="209"/>
      <c r="P27" s="208"/>
      <c r="Q27" s="210"/>
      <c r="R27" s="211"/>
      <c r="S27" s="208"/>
      <c r="T27" s="208"/>
      <c r="U27" s="208"/>
      <c r="V27" s="208"/>
      <c r="W27" s="208"/>
      <c r="X27" s="208"/>
      <c r="Y27" s="208"/>
      <c r="Z27" s="208"/>
      <c r="AA27" s="208"/>
      <c r="AB27" s="408"/>
      <c r="AC27" s="204"/>
      <c r="AD27" s="389"/>
      <c r="AE27" s="396">
        <f t="shared" si="2"/>
        <v>20</v>
      </c>
      <c r="AF27" s="393" t="str">
        <f t="shared" si="0"/>
        <v/>
      </c>
      <c r="AG27" s="113" t="str">
        <f t="shared" si="3"/>
        <v/>
      </c>
      <c r="AH27" s="357" t="str">
        <f t="shared" si="12"/>
        <v/>
      </c>
      <c r="AI27" s="212" t="str">
        <f ca="1">IF(OR(C27="",申込責任者!$N$31=""),"",申込責任者!$N$31)</f>
        <v/>
      </c>
      <c r="AJ27" s="213" t="str">
        <f>IF(OR(C27="",申込責任者!$G$32=""),"",申込責任者!$G$32)</f>
        <v/>
      </c>
      <c r="AK27" s="213" t="str">
        <f t="shared" si="4"/>
        <v/>
      </c>
      <c r="AL27" s="214">
        <f t="shared" si="5"/>
        <v>0</v>
      </c>
      <c r="AM27" s="213" t="str">
        <f t="shared" si="6"/>
        <v/>
      </c>
      <c r="AN27" s="215">
        <f t="shared" si="7"/>
        <v>0</v>
      </c>
      <c r="AO27" s="215">
        <f t="shared" si="8"/>
        <v>0</v>
      </c>
      <c r="AP27" s="216">
        <f t="shared" si="9"/>
        <v>0</v>
      </c>
      <c r="AQ27" s="26">
        <f t="shared" si="10"/>
        <v>20</v>
      </c>
      <c r="AR27" s="217"/>
      <c r="AS27" s="218" t="str">
        <f t="shared" si="11"/>
        <v>会場0</v>
      </c>
      <c r="AU27" s="423" t="str">
        <f>IF(C27="","","申込責任者："&amp;申込責任者!$N$23&amp;","&amp;AM27)</f>
        <v/>
      </c>
      <c r="AW27" s="346" t="str">
        <f t="shared" si="1"/>
        <v/>
      </c>
      <c r="AY27" s="264" t="s">
        <v>231</v>
      </c>
      <c r="AZ27" s="265" t="s">
        <v>232</v>
      </c>
      <c r="BA27" s="266" t="s">
        <v>404</v>
      </c>
      <c r="BB27" s="267" t="s">
        <v>407</v>
      </c>
      <c r="BC27" s="26"/>
      <c r="BD27" s="244"/>
      <c r="BG27" s="221" t="s">
        <v>191</v>
      </c>
    </row>
    <row r="28" spans="1:64" ht="18" customHeight="1" thickBot="1">
      <c r="A28" s="220">
        <v>21</v>
      </c>
      <c r="B28" s="465" t="str">
        <f>IF(OR(C28="",G28="",H28=""),"",申込責任者!$N$14&amp;"-"&amp;TEXT(A28,"000")&amp;"_"&amp;PROPER(G28)&amp;"_"&amp;PROPER(H28)&amp;".jpg")</f>
        <v/>
      </c>
      <c r="C28" s="466"/>
      <c r="D28" s="467"/>
      <c r="E28" s="467"/>
      <c r="F28" s="467"/>
      <c r="G28" s="467"/>
      <c r="H28" s="467"/>
      <c r="I28" s="468"/>
      <c r="J28" s="471"/>
      <c r="K28" s="470"/>
      <c r="L28" s="470"/>
      <c r="M28" s="209"/>
      <c r="N28" s="209"/>
      <c r="O28" s="209"/>
      <c r="P28" s="208"/>
      <c r="Q28" s="210"/>
      <c r="R28" s="211"/>
      <c r="S28" s="208"/>
      <c r="T28" s="208"/>
      <c r="U28" s="208"/>
      <c r="V28" s="208"/>
      <c r="W28" s="208"/>
      <c r="X28" s="208"/>
      <c r="Y28" s="208"/>
      <c r="Z28" s="208"/>
      <c r="AA28" s="208"/>
      <c r="AB28" s="408"/>
      <c r="AC28" s="204"/>
      <c r="AD28" s="389"/>
      <c r="AE28" s="396">
        <f t="shared" si="2"/>
        <v>21</v>
      </c>
      <c r="AF28" s="393" t="str">
        <f t="shared" si="0"/>
        <v/>
      </c>
      <c r="AG28" s="113" t="str">
        <f t="shared" si="3"/>
        <v/>
      </c>
      <c r="AH28" s="357" t="str">
        <f t="shared" si="12"/>
        <v/>
      </c>
      <c r="AI28" s="212" t="str">
        <f ca="1">IF(OR(C28="",申込責任者!$N$31=""),"",申込責任者!$N$31)</f>
        <v/>
      </c>
      <c r="AJ28" s="213" t="str">
        <f>IF(OR(C28="",申込責任者!$G$32=""),"",申込責任者!$G$32)</f>
        <v/>
      </c>
      <c r="AK28" s="213" t="str">
        <f t="shared" si="4"/>
        <v/>
      </c>
      <c r="AL28" s="214">
        <f t="shared" si="5"/>
        <v>0</v>
      </c>
      <c r="AM28" s="213" t="str">
        <f t="shared" si="6"/>
        <v/>
      </c>
      <c r="AN28" s="215">
        <f t="shared" si="7"/>
        <v>0</v>
      </c>
      <c r="AO28" s="215">
        <f t="shared" si="8"/>
        <v>0</v>
      </c>
      <c r="AP28" s="216">
        <f t="shared" si="9"/>
        <v>0</v>
      </c>
      <c r="AQ28" s="26">
        <f t="shared" si="10"/>
        <v>21</v>
      </c>
      <c r="AR28" s="217"/>
      <c r="AS28" s="218" t="str">
        <f t="shared" si="11"/>
        <v>会場0</v>
      </c>
      <c r="AU28" s="423" t="str">
        <f>IF(C28="","","申込責任者："&amp;申込責任者!$N$23&amp;","&amp;AM28)</f>
        <v/>
      </c>
      <c r="AW28" s="346" t="str">
        <f t="shared" si="1"/>
        <v/>
      </c>
      <c r="AY28" s="264" t="s">
        <v>233</v>
      </c>
      <c r="AZ28" s="265" t="s">
        <v>234</v>
      </c>
      <c r="BA28" s="266" t="s">
        <v>222</v>
      </c>
      <c r="BB28" s="267" t="s">
        <v>404</v>
      </c>
      <c r="BC28" s="267" t="s">
        <v>407</v>
      </c>
      <c r="BD28" s="244"/>
      <c r="BG28" s="268"/>
      <c r="BH28" s="269" t="s">
        <v>141</v>
      </c>
      <c r="BI28" s="269" t="s">
        <v>404</v>
      </c>
      <c r="BJ28" s="269" t="s">
        <v>407</v>
      </c>
      <c r="BK28" s="270" t="s">
        <v>146</v>
      </c>
      <c r="BL28" s="271" t="s">
        <v>314</v>
      </c>
    </row>
    <row r="29" spans="1:64" ht="18" customHeight="1" thickTop="1" thickBot="1">
      <c r="A29" s="220">
        <v>22</v>
      </c>
      <c r="B29" s="465" t="str">
        <f>IF(OR(C29="",G29="",H29=""),"",申込責任者!$N$14&amp;"-"&amp;TEXT(A29,"000")&amp;"_"&amp;PROPER(G29)&amp;"_"&amp;PROPER(H29)&amp;".jpg")</f>
        <v/>
      </c>
      <c r="C29" s="466"/>
      <c r="D29" s="467"/>
      <c r="E29" s="467"/>
      <c r="F29" s="467"/>
      <c r="G29" s="467"/>
      <c r="H29" s="467"/>
      <c r="I29" s="468"/>
      <c r="J29" s="471"/>
      <c r="K29" s="470"/>
      <c r="L29" s="470"/>
      <c r="M29" s="209"/>
      <c r="N29" s="209"/>
      <c r="O29" s="209"/>
      <c r="P29" s="208"/>
      <c r="Q29" s="210"/>
      <c r="R29" s="211"/>
      <c r="S29" s="208"/>
      <c r="T29" s="208"/>
      <c r="U29" s="208"/>
      <c r="V29" s="208"/>
      <c r="W29" s="208"/>
      <c r="X29" s="208"/>
      <c r="Y29" s="208"/>
      <c r="Z29" s="208"/>
      <c r="AA29" s="208"/>
      <c r="AB29" s="408"/>
      <c r="AC29" s="204"/>
      <c r="AD29" s="389"/>
      <c r="AE29" s="396">
        <f t="shared" si="2"/>
        <v>22</v>
      </c>
      <c r="AF29" s="393" t="str">
        <f t="shared" si="0"/>
        <v/>
      </c>
      <c r="AG29" s="113" t="str">
        <f t="shared" si="3"/>
        <v/>
      </c>
      <c r="AH29" s="357" t="str">
        <f t="shared" si="12"/>
        <v/>
      </c>
      <c r="AI29" s="212" t="str">
        <f ca="1">IF(OR(C29="",申込責任者!$N$31=""),"",申込責任者!$N$31)</f>
        <v/>
      </c>
      <c r="AJ29" s="213" t="str">
        <f>IF(OR(C29="",申込責任者!$G$32=""),"",申込責任者!$G$32)</f>
        <v/>
      </c>
      <c r="AK29" s="213" t="str">
        <f t="shared" si="4"/>
        <v/>
      </c>
      <c r="AL29" s="214">
        <f t="shared" si="5"/>
        <v>0</v>
      </c>
      <c r="AM29" s="213" t="str">
        <f t="shared" si="6"/>
        <v/>
      </c>
      <c r="AN29" s="215">
        <f t="shared" si="7"/>
        <v>0</v>
      </c>
      <c r="AO29" s="215">
        <f t="shared" si="8"/>
        <v>0</v>
      </c>
      <c r="AP29" s="216">
        <f t="shared" si="9"/>
        <v>0</v>
      </c>
      <c r="AQ29" s="26">
        <f t="shared" si="10"/>
        <v>22</v>
      </c>
      <c r="AR29" s="217"/>
      <c r="AS29" s="218" t="str">
        <f t="shared" si="11"/>
        <v>会場0</v>
      </c>
      <c r="AU29" s="423" t="str">
        <f>IF(C29="","","申込責任者："&amp;申込責任者!$N$23&amp;","&amp;AM29)</f>
        <v/>
      </c>
      <c r="AW29" s="346" t="str">
        <f t="shared" si="1"/>
        <v/>
      </c>
      <c r="AY29" s="264" t="s">
        <v>235</v>
      </c>
      <c r="AZ29" s="265" t="s">
        <v>236</v>
      </c>
      <c r="BA29" s="266" t="s">
        <v>237</v>
      </c>
      <c r="BB29" s="267"/>
      <c r="BC29" s="26"/>
      <c r="BD29" s="244"/>
      <c r="BG29" s="230" t="s">
        <v>132</v>
      </c>
      <c r="BH29" s="272" t="s">
        <v>142</v>
      </c>
      <c r="BI29" s="272" t="s">
        <v>143</v>
      </c>
      <c r="BJ29" s="272" t="s">
        <v>144</v>
      </c>
      <c r="BK29" s="273" t="s">
        <v>145</v>
      </c>
      <c r="BL29" s="231" t="s">
        <v>174</v>
      </c>
    </row>
    <row r="30" spans="1:64" ht="18" customHeight="1">
      <c r="A30" s="220">
        <v>23</v>
      </c>
      <c r="B30" s="465" t="str">
        <f>IF(OR(C30="",G30="",H30=""),"",申込責任者!$N$14&amp;"-"&amp;TEXT(A30,"000")&amp;"_"&amp;PROPER(G30)&amp;"_"&amp;PROPER(H30)&amp;".jpg")</f>
        <v/>
      </c>
      <c r="C30" s="466"/>
      <c r="D30" s="467"/>
      <c r="E30" s="467"/>
      <c r="F30" s="467"/>
      <c r="G30" s="467"/>
      <c r="H30" s="467"/>
      <c r="I30" s="468"/>
      <c r="J30" s="471"/>
      <c r="K30" s="470"/>
      <c r="L30" s="470"/>
      <c r="M30" s="209"/>
      <c r="N30" s="209"/>
      <c r="O30" s="209"/>
      <c r="P30" s="208"/>
      <c r="Q30" s="210"/>
      <c r="R30" s="211"/>
      <c r="S30" s="208"/>
      <c r="T30" s="208"/>
      <c r="U30" s="208"/>
      <c r="V30" s="208"/>
      <c r="W30" s="208"/>
      <c r="X30" s="208"/>
      <c r="Y30" s="208"/>
      <c r="Z30" s="208"/>
      <c r="AA30" s="208"/>
      <c r="AB30" s="408"/>
      <c r="AC30" s="204"/>
      <c r="AD30" s="389"/>
      <c r="AE30" s="396">
        <f t="shared" si="2"/>
        <v>23</v>
      </c>
      <c r="AF30" s="393" t="str">
        <f t="shared" si="0"/>
        <v/>
      </c>
      <c r="AG30" s="113" t="str">
        <f t="shared" si="3"/>
        <v/>
      </c>
      <c r="AH30" s="357" t="str">
        <f t="shared" si="12"/>
        <v/>
      </c>
      <c r="AI30" s="212" t="str">
        <f ca="1">IF(OR(C30="",申込責任者!$N$31=""),"",申込責任者!$N$31)</f>
        <v/>
      </c>
      <c r="AJ30" s="213" t="str">
        <f>IF(OR(C30="",申込責任者!$G$32=""),"",申込責任者!$G$32)</f>
        <v/>
      </c>
      <c r="AK30" s="213" t="str">
        <f t="shared" si="4"/>
        <v/>
      </c>
      <c r="AL30" s="214">
        <f t="shared" si="5"/>
        <v>0</v>
      </c>
      <c r="AM30" s="213" t="str">
        <f t="shared" si="6"/>
        <v/>
      </c>
      <c r="AN30" s="215">
        <f t="shared" si="7"/>
        <v>0</v>
      </c>
      <c r="AO30" s="215">
        <f t="shared" si="8"/>
        <v>0</v>
      </c>
      <c r="AP30" s="216">
        <f t="shared" si="9"/>
        <v>0</v>
      </c>
      <c r="AQ30" s="26">
        <f t="shared" si="10"/>
        <v>23</v>
      </c>
      <c r="AR30" s="217"/>
      <c r="AS30" s="218" t="str">
        <f t="shared" si="11"/>
        <v>会場0</v>
      </c>
      <c r="AU30" s="423" t="str">
        <f>IF(C30="","","申込責任者："&amp;申込責任者!$N$23&amp;","&amp;AM30)</f>
        <v/>
      </c>
      <c r="AW30" s="346" t="str">
        <f t="shared" si="1"/>
        <v/>
      </c>
      <c r="AY30" s="264" t="s">
        <v>238</v>
      </c>
      <c r="AZ30" s="265" t="s">
        <v>239</v>
      </c>
      <c r="BA30" s="266" t="s">
        <v>240</v>
      </c>
      <c r="BB30" s="267" t="s">
        <v>237</v>
      </c>
      <c r="BC30" s="26"/>
      <c r="BD30" s="244"/>
      <c r="BG30" s="274"/>
      <c r="BH30" s="215" t="s">
        <v>171</v>
      </c>
      <c r="BI30" s="215" t="s">
        <v>405</v>
      </c>
      <c r="BJ30" s="215" t="s">
        <v>419</v>
      </c>
      <c r="BK30" s="275" t="s">
        <v>129</v>
      </c>
      <c r="BL30" s="123" t="s">
        <v>315</v>
      </c>
    </row>
    <row r="31" spans="1:64" ht="18" customHeight="1" thickBot="1">
      <c r="A31" s="220">
        <v>24</v>
      </c>
      <c r="B31" s="465" t="str">
        <f>IF(OR(C31="",G31="",H31=""),"",申込責任者!$N$14&amp;"-"&amp;TEXT(A31,"000")&amp;"_"&amp;PROPER(G31)&amp;"_"&amp;PROPER(H31)&amp;".jpg")</f>
        <v/>
      </c>
      <c r="C31" s="466"/>
      <c r="D31" s="467"/>
      <c r="E31" s="467"/>
      <c r="F31" s="467"/>
      <c r="G31" s="467"/>
      <c r="H31" s="467"/>
      <c r="I31" s="468"/>
      <c r="J31" s="471"/>
      <c r="K31" s="470"/>
      <c r="L31" s="470"/>
      <c r="M31" s="209"/>
      <c r="N31" s="209"/>
      <c r="O31" s="209"/>
      <c r="P31" s="208"/>
      <c r="Q31" s="210"/>
      <c r="R31" s="211"/>
      <c r="S31" s="208"/>
      <c r="T31" s="208"/>
      <c r="U31" s="208"/>
      <c r="V31" s="208"/>
      <c r="W31" s="208"/>
      <c r="X31" s="208"/>
      <c r="Y31" s="208"/>
      <c r="Z31" s="208"/>
      <c r="AA31" s="208"/>
      <c r="AB31" s="408"/>
      <c r="AC31" s="204"/>
      <c r="AD31" s="389"/>
      <c r="AE31" s="396">
        <f t="shared" si="2"/>
        <v>24</v>
      </c>
      <c r="AF31" s="393" t="str">
        <f t="shared" si="0"/>
        <v/>
      </c>
      <c r="AG31" s="113" t="str">
        <f t="shared" si="3"/>
        <v/>
      </c>
      <c r="AH31" s="357" t="str">
        <f t="shared" si="12"/>
        <v/>
      </c>
      <c r="AI31" s="212" t="str">
        <f ca="1">IF(OR(C31="",申込責任者!$N$31=""),"",申込責任者!$N$31)</f>
        <v/>
      </c>
      <c r="AJ31" s="213" t="str">
        <f>IF(OR(C31="",申込責任者!$G$32=""),"",申込責任者!$G$32)</f>
        <v/>
      </c>
      <c r="AK31" s="213" t="str">
        <f t="shared" si="4"/>
        <v/>
      </c>
      <c r="AL31" s="214">
        <f t="shared" si="5"/>
        <v>0</v>
      </c>
      <c r="AM31" s="213" t="str">
        <f t="shared" si="6"/>
        <v/>
      </c>
      <c r="AN31" s="215">
        <f t="shared" si="7"/>
        <v>0</v>
      </c>
      <c r="AO31" s="215">
        <f t="shared" si="8"/>
        <v>0</v>
      </c>
      <c r="AP31" s="216">
        <f t="shared" si="9"/>
        <v>0</v>
      </c>
      <c r="AQ31" s="26">
        <f t="shared" si="10"/>
        <v>24</v>
      </c>
      <c r="AR31" s="217"/>
      <c r="AS31" s="218" t="str">
        <f t="shared" si="11"/>
        <v>会場0</v>
      </c>
      <c r="AU31" s="423" t="str">
        <f>IF(C31="","","申込責任者："&amp;申込責任者!$N$23&amp;","&amp;AM31)</f>
        <v/>
      </c>
      <c r="AW31" s="346" t="str">
        <f t="shared" si="1"/>
        <v/>
      </c>
      <c r="AY31" s="264" t="s">
        <v>241</v>
      </c>
      <c r="AZ31" s="265" t="s">
        <v>242</v>
      </c>
      <c r="BA31" s="266" t="s">
        <v>404</v>
      </c>
      <c r="BB31" s="267" t="s">
        <v>237</v>
      </c>
      <c r="BC31" s="26"/>
      <c r="BD31" s="244"/>
      <c r="BG31" s="276"/>
      <c r="BH31" s="258"/>
      <c r="BI31" s="258"/>
      <c r="BJ31" s="258"/>
      <c r="BK31" s="278" t="s">
        <v>131</v>
      </c>
      <c r="BL31" s="125" t="s">
        <v>316</v>
      </c>
    </row>
    <row r="32" spans="1:64" ht="18" customHeight="1">
      <c r="A32" s="220">
        <v>25</v>
      </c>
      <c r="B32" s="465" t="str">
        <f>IF(OR(C32="",G32="",H32=""),"",申込責任者!$N$14&amp;"-"&amp;TEXT(A32,"000")&amp;"_"&amp;PROPER(G32)&amp;"_"&amp;PROPER(H32)&amp;".jpg")</f>
        <v/>
      </c>
      <c r="C32" s="466"/>
      <c r="D32" s="467"/>
      <c r="E32" s="467"/>
      <c r="F32" s="467"/>
      <c r="G32" s="467"/>
      <c r="H32" s="467"/>
      <c r="I32" s="468"/>
      <c r="J32" s="471"/>
      <c r="K32" s="470"/>
      <c r="L32" s="470"/>
      <c r="M32" s="209"/>
      <c r="N32" s="209"/>
      <c r="O32" s="209"/>
      <c r="P32" s="208"/>
      <c r="Q32" s="210"/>
      <c r="R32" s="211"/>
      <c r="S32" s="208"/>
      <c r="T32" s="208"/>
      <c r="U32" s="208"/>
      <c r="V32" s="208"/>
      <c r="W32" s="208"/>
      <c r="X32" s="208"/>
      <c r="Y32" s="208"/>
      <c r="Z32" s="208"/>
      <c r="AA32" s="208"/>
      <c r="AB32" s="408"/>
      <c r="AC32" s="204"/>
      <c r="AD32" s="389"/>
      <c r="AE32" s="396">
        <f t="shared" si="2"/>
        <v>25</v>
      </c>
      <c r="AF32" s="393" t="str">
        <f t="shared" si="0"/>
        <v/>
      </c>
      <c r="AG32" s="113" t="str">
        <f t="shared" si="3"/>
        <v/>
      </c>
      <c r="AH32" s="357" t="str">
        <f t="shared" si="12"/>
        <v/>
      </c>
      <c r="AI32" s="212" t="str">
        <f ca="1">IF(OR(C32="",申込責任者!$N$31=""),"",申込責任者!$N$31)</f>
        <v/>
      </c>
      <c r="AJ32" s="213" t="str">
        <f>IF(OR(C32="",申込責任者!$G$32=""),"",申込責任者!$G$32)</f>
        <v/>
      </c>
      <c r="AK32" s="213" t="str">
        <f t="shared" si="4"/>
        <v/>
      </c>
      <c r="AL32" s="214">
        <f t="shared" si="5"/>
        <v>0</v>
      </c>
      <c r="AM32" s="213" t="str">
        <f t="shared" si="6"/>
        <v/>
      </c>
      <c r="AN32" s="215">
        <f t="shared" si="7"/>
        <v>0</v>
      </c>
      <c r="AO32" s="215">
        <f t="shared" si="8"/>
        <v>0</v>
      </c>
      <c r="AP32" s="216">
        <f t="shared" si="9"/>
        <v>0</v>
      </c>
      <c r="AQ32" s="26">
        <f t="shared" si="10"/>
        <v>25</v>
      </c>
      <c r="AR32" s="217"/>
      <c r="AS32" s="218" t="str">
        <f t="shared" si="11"/>
        <v>会場0</v>
      </c>
      <c r="AU32" s="423" t="str">
        <f>IF(C32="","","申込責任者："&amp;申込責任者!$N$23&amp;","&amp;AM32)</f>
        <v/>
      </c>
      <c r="AW32" s="346" t="str">
        <f t="shared" si="1"/>
        <v/>
      </c>
      <c r="AY32" s="264" t="s">
        <v>243</v>
      </c>
      <c r="AZ32" s="265" t="s">
        <v>244</v>
      </c>
      <c r="BA32" s="266" t="s">
        <v>240</v>
      </c>
      <c r="BB32" s="267" t="s">
        <v>404</v>
      </c>
      <c r="BC32" s="267" t="s">
        <v>237</v>
      </c>
      <c r="BD32" s="244"/>
    </row>
    <row r="33" spans="1:98" ht="18" customHeight="1" thickBot="1">
      <c r="A33" s="220">
        <v>26</v>
      </c>
      <c r="B33" s="465" t="str">
        <f>IF(OR(C33="",G33="",H33=""),"",申込責任者!$N$14&amp;"-"&amp;TEXT(A33,"000")&amp;"_"&amp;PROPER(G33)&amp;"_"&amp;PROPER(H33)&amp;".jpg")</f>
        <v/>
      </c>
      <c r="C33" s="466"/>
      <c r="D33" s="467"/>
      <c r="E33" s="467"/>
      <c r="F33" s="467"/>
      <c r="G33" s="467"/>
      <c r="H33" s="467"/>
      <c r="I33" s="468"/>
      <c r="J33" s="471"/>
      <c r="K33" s="470"/>
      <c r="L33" s="470"/>
      <c r="M33" s="209"/>
      <c r="N33" s="209"/>
      <c r="O33" s="209"/>
      <c r="P33" s="208"/>
      <c r="Q33" s="210"/>
      <c r="R33" s="211"/>
      <c r="S33" s="208"/>
      <c r="T33" s="208"/>
      <c r="U33" s="208"/>
      <c r="V33" s="208"/>
      <c r="W33" s="208"/>
      <c r="X33" s="208"/>
      <c r="Y33" s="208"/>
      <c r="Z33" s="208"/>
      <c r="AA33" s="208"/>
      <c r="AB33" s="408"/>
      <c r="AC33" s="204"/>
      <c r="AD33" s="389"/>
      <c r="AE33" s="396">
        <f t="shared" si="2"/>
        <v>26</v>
      </c>
      <c r="AF33" s="393" t="str">
        <f t="shared" si="0"/>
        <v/>
      </c>
      <c r="AG33" s="113" t="str">
        <f t="shared" si="3"/>
        <v/>
      </c>
      <c r="AH33" s="357" t="str">
        <f t="shared" si="12"/>
        <v/>
      </c>
      <c r="AI33" s="212" t="str">
        <f ca="1">IF(OR(C33="",申込責任者!$N$31=""),"",申込責任者!$N$31)</f>
        <v/>
      </c>
      <c r="AJ33" s="213" t="str">
        <f>IF(OR(C33="",申込責任者!$G$32=""),"",申込責任者!$G$32)</f>
        <v/>
      </c>
      <c r="AK33" s="213" t="str">
        <f t="shared" si="4"/>
        <v/>
      </c>
      <c r="AL33" s="214">
        <f t="shared" si="5"/>
        <v>0</v>
      </c>
      <c r="AM33" s="213" t="str">
        <f t="shared" si="6"/>
        <v/>
      </c>
      <c r="AN33" s="215">
        <f t="shared" si="7"/>
        <v>0</v>
      </c>
      <c r="AO33" s="215">
        <f t="shared" si="8"/>
        <v>0</v>
      </c>
      <c r="AP33" s="216">
        <f t="shared" si="9"/>
        <v>0</v>
      </c>
      <c r="AQ33" s="26">
        <f t="shared" si="10"/>
        <v>26</v>
      </c>
      <c r="AR33" s="217"/>
      <c r="AS33" s="218" t="str">
        <f t="shared" si="11"/>
        <v>会場0</v>
      </c>
      <c r="AU33" s="423" t="str">
        <f>IF(C33="","","申込責任者："&amp;申込責任者!$N$23&amp;","&amp;AM33)</f>
        <v/>
      </c>
      <c r="AW33" s="346" t="str">
        <f t="shared" si="1"/>
        <v/>
      </c>
      <c r="AY33" s="264" t="s">
        <v>245</v>
      </c>
      <c r="AZ33" s="265" t="s">
        <v>246</v>
      </c>
      <c r="BA33" s="266" t="s">
        <v>407</v>
      </c>
      <c r="BB33" s="267" t="s">
        <v>237</v>
      </c>
      <c r="BC33" s="26"/>
      <c r="BD33" s="244"/>
      <c r="BG33" s="221" t="s">
        <v>192</v>
      </c>
      <c r="CT33" s="17"/>
    </row>
    <row r="34" spans="1:98" ht="18" customHeight="1" thickBot="1">
      <c r="A34" s="220">
        <v>27</v>
      </c>
      <c r="B34" s="465" t="str">
        <f>IF(OR(C34="",G34="",H34=""),"",申込責任者!$N$14&amp;"-"&amp;TEXT(A34,"000")&amp;"_"&amp;PROPER(G34)&amp;"_"&amp;PROPER(H34)&amp;".jpg")</f>
        <v/>
      </c>
      <c r="C34" s="466"/>
      <c r="D34" s="467"/>
      <c r="E34" s="467"/>
      <c r="F34" s="467"/>
      <c r="G34" s="467"/>
      <c r="H34" s="467"/>
      <c r="I34" s="468"/>
      <c r="J34" s="471"/>
      <c r="K34" s="470"/>
      <c r="L34" s="470"/>
      <c r="M34" s="209"/>
      <c r="N34" s="209"/>
      <c r="O34" s="209"/>
      <c r="P34" s="208"/>
      <c r="Q34" s="210"/>
      <c r="R34" s="211"/>
      <c r="S34" s="208"/>
      <c r="T34" s="208"/>
      <c r="U34" s="208"/>
      <c r="V34" s="208"/>
      <c r="W34" s="208"/>
      <c r="X34" s="208"/>
      <c r="Y34" s="208"/>
      <c r="Z34" s="208"/>
      <c r="AA34" s="208"/>
      <c r="AB34" s="408"/>
      <c r="AC34" s="204"/>
      <c r="AD34" s="389"/>
      <c r="AE34" s="396">
        <f t="shared" si="2"/>
        <v>27</v>
      </c>
      <c r="AF34" s="393" t="str">
        <f t="shared" si="0"/>
        <v/>
      </c>
      <c r="AG34" s="113" t="str">
        <f t="shared" si="3"/>
        <v/>
      </c>
      <c r="AH34" s="357" t="str">
        <f t="shared" si="12"/>
        <v/>
      </c>
      <c r="AI34" s="212" t="str">
        <f ca="1">IF(OR(C34="",申込責任者!$N$31=""),"",申込責任者!$N$31)</f>
        <v/>
      </c>
      <c r="AJ34" s="213" t="str">
        <f>IF(OR(C34="",申込責任者!$G$32=""),"",申込責任者!$G$32)</f>
        <v/>
      </c>
      <c r="AK34" s="213" t="str">
        <f t="shared" si="4"/>
        <v/>
      </c>
      <c r="AL34" s="214">
        <f t="shared" si="5"/>
        <v>0</v>
      </c>
      <c r="AM34" s="213" t="str">
        <f t="shared" si="6"/>
        <v/>
      </c>
      <c r="AN34" s="215">
        <f t="shared" si="7"/>
        <v>0</v>
      </c>
      <c r="AO34" s="215">
        <f t="shared" si="8"/>
        <v>0</v>
      </c>
      <c r="AP34" s="216">
        <f t="shared" si="9"/>
        <v>0</v>
      </c>
      <c r="AQ34" s="26">
        <f t="shared" si="10"/>
        <v>27</v>
      </c>
      <c r="AR34" s="217"/>
      <c r="AS34" s="218" t="str">
        <f t="shared" si="11"/>
        <v>会場0</v>
      </c>
      <c r="AU34" s="423" t="str">
        <f>IF(C34="","","申込責任者："&amp;申込責任者!$N$23&amp;","&amp;AM34)</f>
        <v/>
      </c>
      <c r="AW34" s="346" t="str">
        <f t="shared" si="1"/>
        <v/>
      </c>
      <c r="AY34" s="264" t="s">
        <v>247</v>
      </c>
      <c r="AZ34" s="265" t="s">
        <v>248</v>
      </c>
      <c r="BA34" s="266" t="s">
        <v>240</v>
      </c>
      <c r="BB34" s="267" t="s">
        <v>407</v>
      </c>
      <c r="BC34" s="267" t="s">
        <v>237</v>
      </c>
      <c r="BD34" s="244"/>
      <c r="BG34" s="228" t="s">
        <v>14</v>
      </c>
      <c r="BH34" s="279" t="s">
        <v>40</v>
      </c>
      <c r="BI34" s="279" t="s">
        <v>2</v>
      </c>
      <c r="BJ34" s="229" t="s">
        <v>2</v>
      </c>
      <c r="BK34" s="280" t="s">
        <v>188</v>
      </c>
      <c r="BL34" s="281">
        <f>申込責任者!N58</f>
        <v>1.1000000000000001</v>
      </c>
      <c r="CT34" s="17"/>
    </row>
    <row r="35" spans="1:98" ht="18" customHeight="1" thickBot="1">
      <c r="A35" s="220">
        <v>28</v>
      </c>
      <c r="B35" s="465" t="str">
        <f>IF(OR(C35="",G35="",H35=""),"",申込責任者!$N$14&amp;"-"&amp;TEXT(A35,"000")&amp;"_"&amp;PROPER(G35)&amp;"_"&amp;PROPER(H35)&amp;".jpg")</f>
        <v/>
      </c>
      <c r="C35" s="466"/>
      <c r="D35" s="467"/>
      <c r="E35" s="467"/>
      <c r="F35" s="467"/>
      <c r="G35" s="467"/>
      <c r="H35" s="467"/>
      <c r="I35" s="468"/>
      <c r="J35" s="471"/>
      <c r="K35" s="470"/>
      <c r="L35" s="470"/>
      <c r="M35" s="209"/>
      <c r="N35" s="209"/>
      <c r="O35" s="209"/>
      <c r="P35" s="208"/>
      <c r="Q35" s="210"/>
      <c r="R35" s="211"/>
      <c r="S35" s="208"/>
      <c r="T35" s="208"/>
      <c r="U35" s="208"/>
      <c r="V35" s="208"/>
      <c r="W35" s="208"/>
      <c r="X35" s="208"/>
      <c r="Y35" s="208"/>
      <c r="Z35" s="208"/>
      <c r="AA35" s="208"/>
      <c r="AB35" s="408"/>
      <c r="AC35" s="204"/>
      <c r="AD35" s="389"/>
      <c r="AE35" s="396">
        <f t="shared" si="2"/>
        <v>28</v>
      </c>
      <c r="AF35" s="393" t="str">
        <f t="shared" si="0"/>
        <v/>
      </c>
      <c r="AG35" s="113" t="str">
        <f t="shared" si="3"/>
        <v/>
      </c>
      <c r="AH35" s="357" t="str">
        <f t="shared" si="12"/>
        <v/>
      </c>
      <c r="AI35" s="212" t="str">
        <f ca="1">IF(OR(C35="",申込責任者!$N$31=""),"",申込責任者!$N$31)</f>
        <v/>
      </c>
      <c r="AJ35" s="213" t="str">
        <f>IF(OR(C35="",申込責任者!$G$32=""),"",申込責任者!$G$32)</f>
        <v/>
      </c>
      <c r="AK35" s="213" t="str">
        <f t="shared" si="4"/>
        <v/>
      </c>
      <c r="AL35" s="214">
        <f t="shared" si="5"/>
        <v>0</v>
      </c>
      <c r="AM35" s="213" t="str">
        <f t="shared" si="6"/>
        <v/>
      </c>
      <c r="AN35" s="215">
        <f t="shared" si="7"/>
        <v>0</v>
      </c>
      <c r="AO35" s="215">
        <f t="shared" si="8"/>
        <v>0</v>
      </c>
      <c r="AP35" s="216">
        <f t="shared" si="9"/>
        <v>0</v>
      </c>
      <c r="AQ35" s="26">
        <f t="shared" si="10"/>
        <v>28</v>
      </c>
      <c r="AR35" s="217"/>
      <c r="AS35" s="218" t="str">
        <f t="shared" si="11"/>
        <v>会場0</v>
      </c>
      <c r="AU35" s="423" t="str">
        <f>IF(C35="","","申込責任者："&amp;申込責任者!$N$23&amp;","&amp;AM35)</f>
        <v/>
      </c>
      <c r="AW35" s="346" t="str">
        <f t="shared" si="1"/>
        <v/>
      </c>
      <c r="AY35" s="264" t="s">
        <v>249</v>
      </c>
      <c r="AZ35" s="265" t="s">
        <v>250</v>
      </c>
      <c r="BA35" s="266" t="s">
        <v>404</v>
      </c>
      <c r="BB35" s="267" t="s">
        <v>407</v>
      </c>
      <c r="BC35" s="267" t="s">
        <v>237</v>
      </c>
      <c r="BD35" s="244"/>
      <c r="BG35" s="236" t="s">
        <v>171</v>
      </c>
      <c r="BH35" s="215" t="str">
        <f ca="1">IF(AZ6="夏期","会場1","会場2")</f>
        <v>会場1</v>
      </c>
      <c r="BI35" s="215">
        <f>申込責任者!N59</f>
        <v>20000</v>
      </c>
      <c r="BJ35" s="282">
        <f t="shared" ref="BJ35:BJ43" si="16">BI35*$BL$34</f>
        <v>22000</v>
      </c>
      <c r="CT35" s="17"/>
    </row>
    <row r="36" spans="1:98" ht="18" customHeight="1" thickBot="1">
      <c r="A36" s="220">
        <v>29</v>
      </c>
      <c r="B36" s="465" t="str">
        <f>IF(OR(C36="",G36="",H36=""),"",申込責任者!$N$14&amp;"-"&amp;TEXT(A36,"000")&amp;"_"&amp;PROPER(G36)&amp;"_"&amp;PROPER(H36)&amp;".jpg")</f>
        <v/>
      </c>
      <c r="C36" s="466"/>
      <c r="D36" s="467"/>
      <c r="E36" s="467"/>
      <c r="F36" s="467"/>
      <c r="G36" s="467"/>
      <c r="H36" s="467"/>
      <c r="I36" s="468"/>
      <c r="J36" s="471"/>
      <c r="K36" s="470"/>
      <c r="L36" s="470"/>
      <c r="M36" s="209"/>
      <c r="N36" s="209"/>
      <c r="O36" s="209"/>
      <c r="P36" s="208"/>
      <c r="Q36" s="210"/>
      <c r="R36" s="211"/>
      <c r="S36" s="208"/>
      <c r="T36" s="208"/>
      <c r="U36" s="208"/>
      <c r="V36" s="208"/>
      <c r="W36" s="208"/>
      <c r="X36" s="208"/>
      <c r="Y36" s="208"/>
      <c r="Z36" s="208"/>
      <c r="AA36" s="208"/>
      <c r="AB36" s="408"/>
      <c r="AC36" s="204"/>
      <c r="AD36" s="389"/>
      <c r="AE36" s="396">
        <f t="shared" si="2"/>
        <v>29</v>
      </c>
      <c r="AF36" s="393" t="str">
        <f t="shared" si="0"/>
        <v/>
      </c>
      <c r="AG36" s="113" t="str">
        <f t="shared" si="3"/>
        <v/>
      </c>
      <c r="AH36" s="357" t="str">
        <f t="shared" si="12"/>
        <v/>
      </c>
      <c r="AI36" s="212" t="str">
        <f ca="1">IF(OR(C36="",申込責任者!$N$31=""),"",申込責任者!$N$31)</f>
        <v/>
      </c>
      <c r="AJ36" s="213" t="str">
        <f>IF(OR(C36="",申込責任者!$G$32=""),"",申込責任者!$G$32)</f>
        <v/>
      </c>
      <c r="AK36" s="213" t="str">
        <f t="shared" si="4"/>
        <v/>
      </c>
      <c r="AL36" s="214">
        <f t="shared" si="5"/>
        <v>0</v>
      </c>
      <c r="AM36" s="213" t="str">
        <f t="shared" si="6"/>
        <v/>
      </c>
      <c r="AN36" s="215">
        <f t="shared" si="7"/>
        <v>0</v>
      </c>
      <c r="AO36" s="215">
        <f t="shared" si="8"/>
        <v>0</v>
      </c>
      <c r="AP36" s="216">
        <f t="shared" si="9"/>
        <v>0</v>
      </c>
      <c r="AQ36" s="26">
        <f t="shared" si="10"/>
        <v>29</v>
      </c>
      <c r="AR36" s="217"/>
      <c r="AS36" s="218" t="str">
        <f t="shared" si="11"/>
        <v>会場0</v>
      </c>
      <c r="AU36" s="423" t="str">
        <f>IF(C36="","","申込責任者："&amp;申込責任者!$N$23&amp;","&amp;AM36)</f>
        <v/>
      </c>
      <c r="AW36" s="346" t="str">
        <f t="shared" si="1"/>
        <v/>
      </c>
      <c r="AY36" s="283" t="s">
        <v>251</v>
      </c>
      <c r="AZ36" s="284" t="s">
        <v>252</v>
      </c>
      <c r="BA36" s="285" t="s">
        <v>240</v>
      </c>
      <c r="BB36" s="286" t="s">
        <v>404</v>
      </c>
      <c r="BC36" s="286" t="s">
        <v>407</v>
      </c>
      <c r="BD36" s="287" t="s">
        <v>237</v>
      </c>
      <c r="BE36" s="312" t="s">
        <v>175</v>
      </c>
      <c r="BG36" s="243" t="s">
        <v>172</v>
      </c>
      <c r="BH36" s="26" t="str">
        <f ca="1">BH35</f>
        <v>会場1</v>
      </c>
      <c r="BI36" s="215">
        <f>申込責任者!N60</f>
        <v>20000</v>
      </c>
      <c r="BJ36" s="288">
        <f t="shared" si="16"/>
        <v>22000</v>
      </c>
      <c r="CT36" s="17"/>
    </row>
    <row r="37" spans="1:98" ht="18" customHeight="1" thickTop="1" thickBot="1">
      <c r="A37" s="220">
        <v>30</v>
      </c>
      <c r="B37" s="465" t="str">
        <f>IF(OR(C37="",G37="",H37=""),"",申込責任者!$N$14&amp;"-"&amp;TEXT(A37,"000")&amp;"_"&amp;PROPER(G37)&amp;"_"&amp;PROPER(H37)&amp;".jpg")</f>
        <v/>
      </c>
      <c r="C37" s="466"/>
      <c r="D37" s="467"/>
      <c r="E37" s="467"/>
      <c r="F37" s="467"/>
      <c r="G37" s="467"/>
      <c r="H37" s="467"/>
      <c r="I37" s="468"/>
      <c r="J37" s="471"/>
      <c r="K37" s="470"/>
      <c r="L37" s="470"/>
      <c r="M37" s="209"/>
      <c r="N37" s="209"/>
      <c r="O37" s="209"/>
      <c r="P37" s="208"/>
      <c r="Q37" s="210"/>
      <c r="R37" s="211"/>
      <c r="S37" s="208"/>
      <c r="T37" s="208"/>
      <c r="U37" s="208"/>
      <c r="V37" s="208"/>
      <c r="W37" s="208"/>
      <c r="X37" s="208"/>
      <c r="Y37" s="208"/>
      <c r="Z37" s="208"/>
      <c r="AA37" s="208"/>
      <c r="AB37" s="408"/>
      <c r="AC37" s="204"/>
      <c r="AD37" s="389"/>
      <c r="AE37" s="396">
        <f t="shared" si="2"/>
        <v>30</v>
      </c>
      <c r="AF37" s="393" t="str">
        <f t="shared" si="0"/>
        <v/>
      </c>
      <c r="AG37" s="113" t="str">
        <f t="shared" si="3"/>
        <v/>
      </c>
      <c r="AH37" s="357" t="str">
        <f t="shared" si="12"/>
        <v/>
      </c>
      <c r="AI37" s="212" t="str">
        <f ca="1">IF(OR(C37="",申込責任者!$N$31=""),"",申込責任者!$N$31)</f>
        <v/>
      </c>
      <c r="AJ37" s="213" t="str">
        <f>IF(OR(C37="",申込責任者!$G$32=""),"",申込責任者!$G$32)</f>
        <v/>
      </c>
      <c r="AK37" s="213" t="str">
        <f t="shared" si="4"/>
        <v/>
      </c>
      <c r="AL37" s="214">
        <f t="shared" si="5"/>
        <v>0</v>
      </c>
      <c r="AM37" s="213" t="str">
        <f t="shared" si="6"/>
        <v/>
      </c>
      <c r="AN37" s="215">
        <f t="shared" si="7"/>
        <v>0</v>
      </c>
      <c r="AO37" s="215">
        <f t="shared" si="8"/>
        <v>0</v>
      </c>
      <c r="AP37" s="216">
        <f t="shared" si="9"/>
        <v>0</v>
      </c>
      <c r="AQ37" s="26">
        <f t="shared" si="10"/>
        <v>30</v>
      </c>
      <c r="AR37" s="217"/>
      <c r="AS37" s="218" t="str">
        <f t="shared" si="11"/>
        <v>会場0</v>
      </c>
      <c r="AU37" s="423" t="str">
        <f>IF(C37="","","申込責任者："&amp;申込責任者!$N$23&amp;","&amp;AM37)</f>
        <v/>
      </c>
      <c r="AW37" s="346" t="str">
        <f t="shared" si="1"/>
        <v/>
      </c>
      <c r="AY37" s="289" t="s">
        <v>318</v>
      </c>
      <c r="AZ37" s="290" t="s">
        <v>334</v>
      </c>
      <c r="BA37" s="291" t="s">
        <v>317</v>
      </c>
      <c r="BB37" s="292"/>
      <c r="BC37" s="272"/>
      <c r="BD37" s="256"/>
      <c r="BG37" s="243" t="s">
        <v>405</v>
      </c>
      <c r="BH37" s="26" t="s">
        <v>57</v>
      </c>
      <c r="BI37" s="215">
        <v>45000</v>
      </c>
      <c r="BJ37" s="288">
        <f t="shared" si="16"/>
        <v>49500.000000000007</v>
      </c>
      <c r="CT37" s="17"/>
    </row>
    <row r="38" spans="1:98" ht="18" customHeight="1" thickBot="1">
      <c r="A38" s="220">
        <v>31</v>
      </c>
      <c r="B38" s="465" t="str">
        <f>IF(OR(C38="",G38="",H38=""),"",申込責任者!$N$14&amp;"-"&amp;TEXT(A38,"000")&amp;"_"&amp;PROPER(G38)&amp;"_"&amp;PROPER(H38)&amp;".jpg")</f>
        <v/>
      </c>
      <c r="C38" s="466"/>
      <c r="D38" s="467"/>
      <c r="E38" s="467"/>
      <c r="F38" s="467"/>
      <c r="G38" s="467"/>
      <c r="H38" s="467"/>
      <c r="I38" s="468"/>
      <c r="J38" s="471"/>
      <c r="K38" s="470"/>
      <c r="L38" s="470"/>
      <c r="M38" s="209"/>
      <c r="N38" s="209"/>
      <c r="O38" s="209"/>
      <c r="P38" s="208"/>
      <c r="Q38" s="210"/>
      <c r="R38" s="211"/>
      <c r="S38" s="208"/>
      <c r="T38" s="208"/>
      <c r="U38" s="208"/>
      <c r="V38" s="208"/>
      <c r="W38" s="208"/>
      <c r="X38" s="208"/>
      <c r="Y38" s="208"/>
      <c r="Z38" s="208"/>
      <c r="AA38" s="208"/>
      <c r="AB38" s="408"/>
      <c r="AC38" s="204"/>
      <c r="AD38" s="389"/>
      <c r="AE38" s="396">
        <f t="shared" si="2"/>
        <v>31</v>
      </c>
      <c r="AF38" s="393" t="str">
        <f t="shared" si="0"/>
        <v/>
      </c>
      <c r="AG38" s="113" t="str">
        <f t="shared" si="3"/>
        <v/>
      </c>
      <c r="AH38" s="357" t="str">
        <f t="shared" si="12"/>
        <v/>
      </c>
      <c r="AI38" s="212" t="str">
        <f ca="1">IF(OR(C38="",申込責任者!$N$31=""),"",申込責任者!$N$31)</f>
        <v/>
      </c>
      <c r="AJ38" s="213" t="str">
        <f>IF(OR(C38="",申込責任者!$G$32=""),"",申込責任者!$G$32)</f>
        <v/>
      </c>
      <c r="AK38" s="213" t="str">
        <f t="shared" si="4"/>
        <v/>
      </c>
      <c r="AL38" s="214">
        <f t="shared" si="5"/>
        <v>0</v>
      </c>
      <c r="AM38" s="213" t="str">
        <f t="shared" si="6"/>
        <v/>
      </c>
      <c r="AN38" s="215">
        <f t="shared" si="7"/>
        <v>0</v>
      </c>
      <c r="AO38" s="215">
        <f t="shared" si="8"/>
        <v>0</v>
      </c>
      <c r="AP38" s="216">
        <f t="shared" si="9"/>
        <v>0</v>
      </c>
      <c r="AQ38" s="26">
        <f t="shared" si="10"/>
        <v>31</v>
      </c>
      <c r="AR38" s="217"/>
      <c r="AS38" s="218" t="str">
        <f t="shared" si="11"/>
        <v>会場0</v>
      </c>
      <c r="AU38" s="423" t="str">
        <f>IF(C38="","","申込責任者："&amp;申込責任者!$N$23&amp;","&amp;AM38)</f>
        <v/>
      </c>
      <c r="AW38" s="346" t="str">
        <f t="shared" si="1"/>
        <v/>
      </c>
      <c r="AY38" s="293" t="s">
        <v>158</v>
      </c>
      <c r="AZ38" s="258"/>
      <c r="BG38" s="243" t="s">
        <v>419</v>
      </c>
      <c r="BH38" s="26" t="s">
        <v>58</v>
      </c>
      <c r="BI38" s="215">
        <f>申込責任者!N62</f>
        <v>35000</v>
      </c>
      <c r="BJ38" s="288">
        <f t="shared" si="16"/>
        <v>38500</v>
      </c>
      <c r="CT38" s="17"/>
    </row>
    <row r="39" spans="1:98" ht="18" customHeight="1">
      <c r="A39" s="220">
        <v>32</v>
      </c>
      <c r="B39" s="465" t="str">
        <f>IF(OR(C39="",G39="",H39=""),"",申込責任者!$N$14&amp;"-"&amp;TEXT(A39,"000")&amp;"_"&amp;PROPER(G39)&amp;"_"&amp;PROPER(H39)&amp;".jpg")</f>
        <v/>
      </c>
      <c r="C39" s="466"/>
      <c r="D39" s="467"/>
      <c r="E39" s="467"/>
      <c r="F39" s="467"/>
      <c r="G39" s="467"/>
      <c r="H39" s="467"/>
      <c r="I39" s="468"/>
      <c r="J39" s="471"/>
      <c r="K39" s="470"/>
      <c r="L39" s="470"/>
      <c r="M39" s="209"/>
      <c r="N39" s="209"/>
      <c r="O39" s="209"/>
      <c r="P39" s="208"/>
      <c r="Q39" s="210"/>
      <c r="R39" s="211"/>
      <c r="S39" s="208"/>
      <c r="T39" s="208"/>
      <c r="U39" s="208"/>
      <c r="V39" s="208"/>
      <c r="W39" s="208"/>
      <c r="X39" s="208"/>
      <c r="Y39" s="208"/>
      <c r="Z39" s="208"/>
      <c r="AA39" s="208"/>
      <c r="AB39" s="408"/>
      <c r="AC39" s="204"/>
      <c r="AD39" s="389"/>
      <c r="AE39" s="396">
        <f t="shared" si="2"/>
        <v>32</v>
      </c>
      <c r="AF39" s="393" t="str">
        <f t="shared" ref="AF39:AF70" si="17">IF(C39="","",$AF$5)</f>
        <v/>
      </c>
      <c r="AG39" s="113" t="str">
        <f t="shared" si="3"/>
        <v/>
      </c>
      <c r="AH39" s="357" t="str">
        <f t="shared" si="12"/>
        <v/>
      </c>
      <c r="AI39" s="212" t="str">
        <f ca="1">IF(OR(C39="",申込責任者!$N$31=""),"",申込責任者!$N$31)</f>
        <v/>
      </c>
      <c r="AJ39" s="213" t="str">
        <f>IF(OR(C39="",申込責任者!$G$32=""),"",申込責任者!$G$32)</f>
        <v/>
      </c>
      <c r="AK39" s="213" t="str">
        <f t="shared" si="4"/>
        <v/>
      </c>
      <c r="AL39" s="214">
        <f t="shared" si="5"/>
        <v>0</v>
      </c>
      <c r="AM39" s="213" t="str">
        <f t="shared" si="6"/>
        <v/>
      </c>
      <c r="AN39" s="215">
        <f t="shared" si="7"/>
        <v>0</v>
      </c>
      <c r="AO39" s="215">
        <f t="shared" si="8"/>
        <v>0</v>
      </c>
      <c r="AP39" s="216">
        <f t="shared" si="9"/>
        <v>0</v>
      </c>
      <c r="AQ39" s="26">
        <f t="shared" si="10"/>
        <v>32</v>
      </c>
      <c r="AR39" s="217"/>
      <c r="AS39" s="218" t="str">
        <f t="shared" si="11"/>
        <v>会場0</v>
      </c>
      <c r="AU39" s="423" t="str">
        <f>IF(C39="","","申込責任者："&amp;申込責任者!$N$23&amp;","&amp;AM39)</f>
        <v/>
      </c>
      <c r="AW39" s="346" t="str">
        <f t="shared" ref="AW39:AW72" si="18">IF(OR(C39="",$AW$4=""),"",$AW$4)</f>
        <v/>
      </c>
      <c r="AY39" s="294" t="s">
        <v>65</v>
      </c>
      <c r="AZ39" s="295" t="s">
        <v>65</v>
      </c>
      <c r="BG39" s="424"/>
      <c r="BH39" s="425"/>
      <c r="BI39" s="426"/>
      <c r="BJ39" s="427"/>
      <c r="CT39" s="17"/>
    </row>
    <row r="40" spans="1:98" ht="18" customHeight="1" thickBot="1">
      <c r="A40" s="220">
        <v>33</v>
      </c>
      <c r="B40" s="465" t="str">
        <f>IF(OR(C40="",G40="",H40=""),"",申込責任者!$N$14&amp;"-"&amp;TEXT(A40,"000")&amp;"_"&amp;PROPER(G40)&amp;"_"&amp;PROPER(H40)&amp;".jpg")</f>
        <v/>
      </c>
      <c r="C40" s="466"/>
      <c r="D40" s="467"/>
      <c r="E40" s="467"/>
      <c r="F40" s="467"/>
      <c r="G40" s="467"/>
      <c r="H40" s="467"/>
      <c r="I40" s="468"/>
      <c r="J40" s="471"/>
      <c r="K40" s="470"/>
      <c r="L40" s="470"/>
      <c r="M40" s="209"/>
      <c r="N40" s="209"/>
      <c r="O40" s="209"/>
      <c r="P40" s="208"/>
      <c r="Q40" s="210"/>
      <c r="R40" s="211"/>
      <c r="S40" s="208"/>
      <c r="T40" s="208"/>
      <c r="U40" s="208"/>
      <c r="V40" s="208"/>
      <c r="W40" s="208"/>
      <c r="X40" s="208"/>
      <c r="Y40" s="208"/>
      <c r="Z40" s="208"/>
      <c r="AA40" s="208"/>
      <c r="AB40" s="408"/>
      <c r="AC40" s="204"/>
      <c r="AD40" s="389"/>
      <c r="AE40" s="396">
        <f t="shared" ref="AE40:AE71" si="19">A40</f>
        <v>33</v>
      </c>
      <c r="AF40" s="393" t="str">
        <f t="shared" si="17"/>
        <v/>
      </c>
      <c r="AG40" s="113" t="str">
        <f t="shared" ref="AG40:AG71" si="20">IF(K40="","",VLOOKUP(K40,$BG$35:$BJ$43,4,FALSE))</f>
        <v/>
      </c>
      <c r="AH40" s="357" t="str">
        <f t="shared" si="12"/>
        <v/>
      </c>
      <c r="AI40" s="212" t="str">
        <f ca="1">IF(OR(C40="",申込責任者!$N$31=""),"",申込責任者!$N$31)</f>
        <v/>
      </c>
      <c r="AJ40" s="213" t="str">
        <f>IF(OR(C40="",申込責任者!$G$32=""),"",申込責任者!$G$32)</f>
        <v/>
      </c>
      <c r="AK40" s="213" t="str">
        <f t="shared" ref="AK40:AK71" si="21">P40&amp;""</f>
        <v/>
      </c>
      <c r="AL40" s="214">
        <f t="shared" ref="AL40:AL71" si="22">IF(AND($BC$4="SSA",$K40="SN2"),1,0)</f>
        <v>0</v>
      </c>
      <c r="AM40" s="213" t="str">
        <f t="shared" ref="AM40:AM71" si="23">IF(C40="","",IF($AL40=1,"SN2学科情報："&amp;M40&amp;"-"&amp;N40,""))</f>
        <v/>
      </c>
      <c r="AN40" s="215">
        <f t="shared" ref="AN40:AN71" si="24">IF(C40="",0,IF(OR(D40="",E40="",F40="",G40="",H40="",I40="",J40="",K40="",L40="",O40="",Z40=""),1,2))</f>
        <v>0</v>
      </c>
      <c r="AO40" s="215">
        <f t="shared" ref="AO40:AO71" si="25">IF(C40="",0,IF(OR(D40="",E40="",F40="",G40="",H40="",I40="",J40="",K40="",L40="",Z40=""),1,2))</f>
        <v>0</v>
      </c>
      <c r="AP40" s="216">
        <f t="shared" ref="AP40:AP71" si="26">IF(OR($C40="",AL40=0),0,IF(OR(M40="",N40=""),1,2))</f>
        <v>0</v>
      </c>
      <c r="AQ40" s="26">
        <f t="shared" ref="AQ40:AQ72" si="27">AE40</f>
        <v>33</v>
      </c>
      <c r="AR40" s="217"/>
      <c r="AS40" s="218" t="str">
        <f t="shared" ref="AS40:AS71" si="28">IF(K40="","会場0",VLOOKUP(K40,$BG$35:$BJ$43,2,FALSE))</f>
        <v>会場0</v>
      </c>
      <c r="AU40" s="423" t="str">
        <f>IF(C40="","","申込責任者："&amp;申込責任者!$N$23&amp;","&amp;AM40)</f>
        <v/>
      </c>
      <c r="AW40" s="346" t="str">
        <f t="shared" si="18"/>
        <v/>
      </c>
      <c r="AY40" s="233" t="s">
        <v>306</v>
      </c>
      <c r="AZ40" s="234" t="s">
        <v>170</v>
      </c>
      <c r="BG40" s="243" t="s">
        <v>60</v>
      </c>
      <c r="BH40" s="26" t="s">
        <v>59</v>
      </c>
      <c r="BI40" s="215">
        <f>申込責任者!N63</f>
        <v>200000</v>
      </c>
      <c r="BJ40" s="288">
        <f t="shared" si="16"/>
        <v>220000.00000000003</v>
      </c>
    </row>
    <row r="41" spans="1:98" ht="18" customHeight="1" thickBot="1">
      <c r="A41" s="220">
        <v>34</v>
      </c>
      <c r="B41" s="465" t="str">
        <f>IF(OR(C41="",G41="",H41=""),"",申込責任者!$N$14&amp;"-"&amp;TEXT(A41,"000")&amp;"_"&amp;PROPER(G41)&amp;"_"&amp;PROPER(H41)&amp;".jpg")</f>
        <v/>
      </c>
      <c r="C41" s="466"/>
      <c r="D41" s="467"/>
      <c r="E41" s="467"/>
      <c r="F41" s="467"/>
      <c r="G41" s="467"/>
      <c r="H41" s="467"/>
      <c r="I41" s="468"/>
      <c r="J41" s="471"/>
      <c r="K41" s="470"/>
      <c r="L41" s="470"/>
      <c r="M41" s="209"/>
      <c r="N41" s="209"/>
      <c r="O41" s="209"/>
      <c r="P41" s="208"/>
      <c r="Q41" s="210"/>
      <c r="R41" s="211"/>
      <c r="S41" s="208"/>
      <c r="T41" s="208"/>
      <c r="U41" s="208"/>
      <c r="V41" s="208"/>
      <c r="W41" s="208"/>
      <c r="X41" s="208"/>
      <c r="Y41" s="208"/>
      <c r="Z41" s="208"/>
      <c r="AA41" s="208"/>
      <c r="AB41" s="408"/>
      <c r="AC41" s="204"/>
      <c r="AD41" s="389"/>
      <c r="AE41" s="396">
        <f t="shared" si="19"/>
        <v>34</v>
      </c>
      <c r="AF41" s="393" t="str">
        <f t="shared" si="17"/>
        <v/>
      </c>
      <c r="AG41" s="113" t="str">
        <f t="shared" si="20"/>
        <v/>
      </c>
      <c r="AH41" s="357" t="str">
        <f t="shared" si="12"/>
        <v/>
      </c>
      <c r="AI41" s="212" t="str">
        <f ca="1">IF(OR(C41="",申込責任者!$N$31=""),"",申込責任者!$N$31)</f>
        <v/>
      </c>
      <c r="AJ41" s="213" t="str">
        <f>IF(OR(C41="",申込責任者!$G$32=""),"",申込責任者!$G$32)</f>
        <v/>
      </c>
      <c r="AK41" s="213" t="str">
        <f t="shared" si="21"/>
        <v/>
      </c>
      <c r="AL41" s="214">
        <f t="shared" si="22"/>
        <v>0</v>
      </c>
      <c r="AM41" s="213" t="str">
        <f t="shared" si="23"/>
        <v/>
      </c>
      <c r="AN41" s="215">
        <f t="shared" si="24"/>
        <v>0</v>
      </c>
      <c r="AO41" s="215">
        <f t="shared" si="25"/>
        <v>0</v>
      </c>
      <c r="AP41" s="216">
        <f t="shared" si="26"/>
        <v>0</v>
      </c>
      <c r="AQ41" s="26">
        <f t="shared" si="27"/>
        <v>34</v>
      </c>
      <c r="AR41" s="217"/>
      <c r="AS41" s="218" t="str">
        <f t="shared" si="28"/>
        <v>会場0</v>
      </c>
      <c r="AU41" s="423" t="str">
        <f>IF(C41="","","申込責任者："&amp;申込責任者!$N$23&amp;","&amp;AM41)</f>
        <v/>
      </c>
      <c r="AW41" s="346" t="str">
        <f t="shared" si="18"/>
        <v/>
      </c>
      <c r="BG41" s="247" t="s">
        <v>61</v>
      </c>
      <c r="BH41" s="296" t="s">
        <v>169</v>
      </c>
      <c r="BI41" s="296">
        <f>申込責任者!N64</f>
        <v>20000</v>
      </c>
      <c r="BJ41" s="297">
        <f t="shared" si="16"/>
        <v>22000</v>
      </c>
    </row>
    <row r="42" spans="1:98" ht="18" customHeight="1" thickTop="1" thickBot="1">
      <c r="A42" s="220">
        <v>35</v>
      </c>
      <c r="B42" s="465" t="str">
        <f>IF(OR(C42="",G42="",H42=""),"",申込責任者!$N$14&amp;"-"&amp;TEXT(A42,"000")&amp;"_"&amp;PROPER(G42)&amp;"_"&amp;PROPER(H42)&amp;".jpg")</f>
        <v/>
      </c>
      <c r="C42" s="466"/>
      <c r="D42" s="467"/>
      <c r="E42" s="467"/>
      <c r="F42" s="467"/>
      <c r="G42" s="467"/>
      <c r="H42" s="467"/>
      <c r="I42" s="468"/>
      <c r="J42" s="471"/>
      <c r="K42" s="470"/>
      <c r="L42" s="470"/>
      <c r="M42" s="209"/>
      <c r="N42" s="209"/>
      <c r="O42" s="209"/>
      <c r="P42" s="208"/>
      <c r="Q42" s="210"/>
      <c r="R42" s="211"/>
      <c r="S42" s="208"/>
      <c r="T42" s="208"/>
      <c r="U42" s="208"/>
      <c r="V42" s="208"/>
      <c r="W42" s="208"/>
      <c r="X42" s="208"/>
      <c r="Y42" s="208"/>
      <c r="Z42" s="208"/>
      <c r="AA42" s="208"/>
      <c r="AB42" s="408"/>
      <c r="AC42" s="204"/>
      <c r="AD42" s="389"/>
      <c r="AE42" s="396">
        <f t="shared" si="19"/>
        <v>35</v>
      </c>
      <c r="AF42" s="393" t="str">
        <f t="shared" si="17"/>
        <v/>
      </c>
      <c r="AG42" s="113" t="str">
        <f t="shared" si="20"/>
        <v/>
      </c>
      <c r="AH42" s="357" t="str">
        <f t="shared" si="12"/>
        <v/>
      </c>
      <c r="AI42" s="212" t="str">
        <f ca="1">IF(OR(C42="",申込責任者!$N$31=""),"",申込責任者!$N$31)</f>
        <v/>
      </c>
      <c r="AJ42" s="213" t="str">
        <f>IF(OR(C42="",申込責任者!$G$32=""),"",申込責任者!$G$32)</f>
        <v/>
      </c>
      <c r="AK42" s="213" t="str">
        <f t="shared" si="21"/>
        <v/>
      </c>
      <c r="AL42" s="214">
        <f t="shared" si="22"/>
        <v>0</v>
      </c>
      <c r="AM42" s="213" t="str">
        <f t="shared" si="23"/>
        <v/>
      </c>
      <c r="AN42" s="215">
        <f t="shared" si="24"/>
        <v>0</v>
      </c>
      <c r="AO42" s="215">
        <f t="shared" si="25"/>
        <v>0</v>
      </c>
      <c r="AP42" s="216">
        <f t="shared" si="26"/>
        <v>0</v>
      </c>
      <c r="AQ42" s="26">
        <f t="shared" si="27"/>
        <v>35</v>
      </c>
      <c r="AR42" s="217"/>
      <c r="AS42" s="218" t="str">
        <f t="shared" si="28"/>
        <v>会場0</v>
      </c>
      <c r="AU42" s="423" t="str">
        <f>IF(C42="","","申込責任者："&amp;申込責任者!$N$23&amp;","&amp;AM42)</f>
        <v/>
      </c>
      <c r="AW42" s="346" t="str">
        <f t="shared" si="18"/>
        <v/>
      </c>
      <c r="AY42" s="221" t="s">
        <v>189</v>
      </c>
      <c r="BG42" s="236" t="s">
        <v>325</v>
      </c>
      <c r="BH42" s="215" t="str">
        <f ca="1">IF(AZ6="夏期","会場7","会場8")</f>
        <v>会場7</v>
      </c>
      <c r="BI42" s="215">
        <f>申込責任者!N65</f>
        <v>15000</v>
      </c>
      <c r="BJ42" s="282">
        <f t="shared" si="16"/>
        <v>16500</v>
      </c>
    </row>
    <row r="43" spans="1:98" ht="18" customHeight="1" thickBot="1">
      <c r="A43" s="220">
        <v>36</v>
      </c>
      <c r="B43" s="465" t="str">
        <f>IF(OR(C43="",G43="",H43=""),"",申込責任者!$N$14&amp;"-"&amp;TEXT(A43,"000")&amp;"_"&amp;PROPER(G43)&amp;"_"&amp;PROPER(H43)&amp;".jpg")</f>
        <v/>
      </c>
      <c r="C43" s="466"/>
      <c r="D43" s="467"/>
      <c r="E43" s="467"/>
      <c r="F43" s="467"/>
      <c r="G43" s="467"/>
      <c r="H43" s="467"/>
      <c r="I43" s="468"/>
      <c r="J43" s="471"/>
      <c r="K43" s="470"/>
      <c r="L43" s="470"/>
      <c r="M43" s="209"/>
      <c r="N43" s="209"/>
      <c r="O43" s="209"/>
      <c r="P43" s="208"/>
      <c r="Q43" s="210"/>
      <c r="R43" s="211"/>
      <c r="S43" s="208"/>
      <c r="T43" s="208"/>
      <c r="U43" s="208"/>
      <c r="V43" s="208"/>
      <c r="W43" s="208"/>
      <c r="X43" s="208"/>
      <c r="Y43" s="208"/>
      <c r="Z43" s="208"/>
      <c r="AA43" s="208"/>
      <c r="AB43" s="408"/>
      <c r="AC43" s="204"/>
      <c r="AD43" s="389"/>
      <c r="AE43" s="396">
        <f t="shared" si="19"/>
        <v>36</v>
      </c>
      <c r="AF43" s="393" t="str">
        <f t="shared" si="17"/>
        <v/>
      </c>
      <c r="AG43" s="113" t="str">
        <f t="shared" si="20"/>
        <v/>
      </c>
      <c r="AH43" s="357" t="str">
        <f t="shared" si="12"/>
        <v/>
      </c>
      <c r="AI43" s="212" t="str">
        <f ca="1">IF(OR(C43="",申込責任者!$N$31=""),"",申込責任者!$N$31)</f>
        <v/>
      </c>
      <c r="AJ43" s="213" t="str">
        <f>IF(OR(C43="",申込責任者!$G$32=""),"",申込責任者!$G$32)</f>
        <v/>
      </c>
      <c r="AK43" s="213" t="str">
        <f t="shared" si="21"/>
        <v/>
      </c>
      <c r="AL43" s="214">
        <f t="shared" si="22"/>
        <v>0</v>
      </c>
      <c r="AM43" s="213" t="str">
        <f t="shared" si="23"/>
        <v/>
      </c>
      <c r="AN43" s="215">
        <f t="shared" si="24"/>
        <v>0</v>
      </c>
      <c r="AO43" s="215">
        <f t="shared" si="25"/>
        <v>0</v>
      </c>
      <c r="AP43" s="216">
        <f t="shared" si="26"/>
        <v>0</v>
      </c>
      <c r="AQ43" s="26">
        <f t="shared" si="27"/>
        <v>36</v>
      </c>
      <c r="AR43" s="217"/>
      <c r="AS43" s="218" t="str">
        <f t="shared" si="28"/>
        <v>会場0</v>
      </c>
      <c r="AU43" s="423" t="str">
        <f>IF(C43="","","申込責任者："&amp;申込責任者!$N$23&amp;","&amp;AM43)</f>
        <v/>
      </c>
      <c r="AW43" s="346" t="str">
        <f t="shared" si="18"/>
        <v/>
      </c>
      <c r="AY43" s="298" t="str">
        <f>TEXT(AZ4,"0000")&amp;"年度"</f>
        <v>2025年度</v>
      </c>
      <c r="BG43" s="233" t="s">
        <v>326</v>
      </c>
      <c r="BH43" s="277" t="str">
        <f ca="1">BH42</f>
        <v>会場7</v>
      </c>
      <c r="BI43" s="272">
        <f>申込責任者!N66</f>
        <v>15000</v>
      </c>
      <c r="BJ43" s="299">
        <f t="shared" si="16"/>
        <v>16500</v>
      </c>
    </row>
    <row r="44" spans="1:98" ht="18" customHeight="1" thickBot="1">
      <c r="A44" s="220">
        <v>37</v>
      </c>
      <c r="B44" s="465" t="str">
        <f>IF(OR(C44="",G44="",H44=""),"",申込責任者!$N$14&amp;"-"&amp;TEXT(A44,"000")&amp;"_"&amp;PROPER(G44)&amp;"_"&amp;PROPER(H44)&amp;".jpg")</f>
        <v/>
      </c>
      <c r="C44" s="466"/>
      <c r="D44" s="467"/>
      <c r="E44" s="467"/>
      <c r="F44" s="467"/>
      <c r="G44" s="467"/>
      <c r="H44" s="467"/>
      <c r="I44" s="468"/>
      <c r="J44" s="471"/>
      <c r="K44" s="470"/>
      <c r="L44" s="470"/>
      <c r="M44" s="209"/>
      <c r="N44" s="209"/>
      <c r="O44" s="209"/>
      <c r="P44" s="208"/>
      <c r="Q44" s="210"/>
      <c r="R44" s="211"/>
      <c r="S44" s="208"/>
      <c r="T44" s="208"/>
      <c r="U44" s="208"/>
      <c r="V44" s="208"/>
      <c r="W44" s="208"/>
      <c r="X44" s="208"/>
      <c r="Y44" s="208"/>
      <c r="Z44" s="208"/>
      <c r="AA44" s="208"/>
      <c r="AB44" s="408"/>
      <c r="AC44" s="204"/>
      <c r="AD44" s="389"/>
      <c r="AE44" s="396">
        <f t="shared" si="19"/>
        <v>37</v>
      </c>
      <c r="AF44" s="393" t="str">
        <f t="shared" si="17"/>
        <v/>
      </c>
      <c r="AG44" s="113" t="str">
        <f t="shared" si="20"/>
        <v/>
      </c>
      <c r="AH44" s="357" t="str">
        <f t="shared" si="12"/>
        <v/>
      </c>
      <c r="AI44" s="212" t="str">
        <f ca="1">IF(OR(C44="",申込責任者!$N$31=""),"",申込責任者!$N$31)</f>
        <v/>
      </c>
      <c r="AJ44" s="213" t="str">
        <f>IF(OR(C44="",申込責任者!$G$32=""),"",申込責任者!$G$32)</f>
        <v/>
      </c>
      <c r="AK44" s="213" t="str">
        <f t="shared" si="21"/>
        <v/>
      </c>
      <c r="AL44" s="214">
        <f t="shared" si="22"/>
        <v>0</v>
      </c>
      <c r="AM44" s="213" t="str">
        <f t="shared" si="23"/>
        <v/>
      </c>
      <c r="AN44" s="215">
        <f t="shared" si="24"/>
        <v>0</v>
      </c>
      <c r="AO44" s="215">
        <f t="shared" si="25"/>
        <v>0</v>
      </c>
      <c r="AP44" s="216">
        <f t="shared" si="26"/>
        <v>0</v>
      </c>
      <c r="AQ44" s="26">
        <f t="shared" si="27"/>
        <v>37</v>
      </c>
      <c r="AR44" s="217"/>
      <c r="AS44" s="218" t="str">
        <f t="shared" si="28"/>
        <v>会場0</v>
      </c>
      <c r="AU44" s="423" t="str">
        <f>IF(C44="","","申込責任者："&amp;申込責任者!$N$23&amp;","&amp;AM44)</f>
        <v/>
      </c>
      <c r="AW44" s="346" t="str">
        <f t="shared" si="18"/>
        <v/>
      </c>
      <c r="AY44" s="300" t="str">
        <f>TEXT(AZ4-1,"0000")&amp;"年度"</f>
        <v>2024年度</v>
      </c>
    </row>
    <row r="45" spans="1:98" ht="18" customHeight="1" thickBot="1">
      <c r="A45" s="220">
        <v>38</v>
      </c>
      <c r="B45" s="465" t="str">
        <f>IF(OR(C45="",G45="",H45=""),"",申込責任者!$N$14&amp;"-"&amp;TEXT(A45,"000")&amp;"_"&amp;PROPER(G45)&amp;"_"&amp;PROPER(H45)&amp;".jpg")</f>
        <v/>
      </c>
      <c r="C45" s="466"/>
      <c r="D45" s="467"/>
      <c r="E45" s="467"/>
      <c r="F45" s="467"/>
      <c r="G45" s="467"/>
      <c r="H45" s="467"/>
      <c r="I45" s="468"/>
      <c r="J45" s="471"/>
      <c r="K45" s="470"/>
      <c r="L45" s="470"/>
      <c r="M45" s="209"/>
      <c r="N45" s="209"/>
      <c r="O45" s="209"/>
      <c r="P45" s="208"/>
      <c r="Q45" s="210"/>
      <c r="R45" s="211"/>
      <c r="S45" s="208"/>
      <c r="T45" s="208"/>
      <c r="U45" s="208"/>
      <c r="V45" s="208"/>
      <c r="W45" s="208"/>
      <c r="X45" s="208"/>
      <c r="Y45" s="208"/>
      <c r="Z45" s="208"/>
      <c r="AA45" s="208"/>
      <c r="AB45" s="408"/>
      <c r="AC45" s="204"/>
      <c r="AD45" s="389"/>
      <c r="AE45" s="396">
        <f t="shared" si="19"/>
        <v>38</v>
      </c>
      <c r="AF45" s="393" t="str">
        <f t="shared" si="17"/>
        <v/>
      </c>
      <c r="AG45" s="113" t="str">
        <f t="shared" si="20"/>
        <v/>
      </c>
      <c r="AH45" s="357" t="str">
        <f t="shared" si="12"/>
        <v/>
      </c>
      <c r="AI45" s="212" t="str">
        <f ca="1">IF(OR(C45="",申込責任者!$N$31=""),"",申込責任者!$N$31)</f>
        <v/>
      </c>
      <c r="AJ45" s="213" t="str">
        <f>IF(OR(C45="",申込責任者!$G$32=""),"",申込責任者!$G$32)</f>
        <v/>
      </c>
      <c r="AK45" s="213" t="str">
        <f t="shared" si="21"/>
        <v/>
      </c>
      <c r="AL45" s="214">
        <f t="shared" si="22"/>
        <v>0</v>
      </c>
      <c r="AM45" s="213" t="str">
        <f t="shared" si="23"/>
        <v/>
      </c>
      <c r="AN45" s="215">
        <f t="shared" si="24"/>
        <v>0</v>
      </c>
      <c r="AO45" s="215">
        <f t="shared" si="25"/>
        <v>0</v>
      </c>
      <c r="AP45" s="216">
        <f t="shared" si="26"/>
        <v>0</v>
      </c>
      <c r="AQ45" s="26">
        <f t="shared" si="27"/>
        <v>38</v>
      </c>
      <c r="AR45" s="217"/>
      <c r="AS45" s="218" t="str">
        <f t="shared" si="28"/>
        <v>会場0</v>
      </c>
      <c r="AU45" s="423" t="str">
        <f>IF(C45="","","申込責任者："&amp;申込責任者!$N$23&amp;","&amp;AM45)</f>
        <v/>
      </c>
      <c r="AW45" s="346" t="str">
        <f t="shared" si="18"/>
        <v/>
      </c>
    </row>
    <row r="46" spans="1:98" ht="18" customHeight="1" thickBot="1">
      <c r="A46" s="220">
        <v>39</v>
      </c>
      <c r="B46" s="465" t="str">
        <f>IF(OR(C46="",G46="",H46=""),"",申込責任者!$N$14&amp;"-"&amp;TEXT(A46,"000")&amp;"_"&amp;PROPER(G46)&amp;"_"&amp;PROPER(H46)&amp;".jpg")</f>
        <v/>
      </c>
      <c r="C46" s="466"/>
      <c r="D46" s="467"/>
      <c r="E46" s="467"/>
      <c r="F46" s="467"/>
      <c r="G46" s="467"/>
      <c r="H46" s="467"/>
      <c r="I46" s="468"/>
      <c r="J46" s="471"/>
      <c r="K46" s="470"/>
      <c r="L46" s="470"/>
      <c r="M46" s="209"/>
      <c r="N46" s="209"/>
      <c r="O46" s="209"/>
      <c r="P46" s="208"/>
      <c r="Q46" s="210"/>
      <c r="R46" s="211"/>
      <c r="S46" s="208"/>
      <c r="T46" s="208"/>
      <c r="U46" s="208"/>
      <c r="V46" s="208"/>
      <c r="W46" s="208"/>
      <c r="X46" s="208"/>
      <c r="Y46" s="208"/>
      <c r="Z46" s="208"/>
      <c r="AA46" s="208"/>
      <c r="AB46" s="408"/>
      <c r="AC46" s="204"/>
      <c r="AD46" s="389"/>
      <c r="AE46" s="396">
        <f t="shared" si="19"/>
        <v>39</v>
      </c>
      <c r="AF46" s="393" t="str">
        <f t="shared" si="17"/>
        <v/>
      </c>
      <c r="AG46" s="113" t="str">
        <f t="shared" si="20"/>
        <v/>
      </c>
      <c r="AH46" s="357" t="str">
        <f t="shared" si="12"/>
        <v/>
      </c>
      <c r="AI46" s="212" t="str">
        <f ca="1">IF(OR(C46="",申込責任者!$N$31=""),"",申込責任者!$N$31)</f>
        <v/>
      </c>
      <c r="AJ46" s="213" t="str">
        <f>IF(OR(C46="",申込責任者!$G$32=""),"",申込責任者!$G$32)</f>
        <v/>
      </c>
      <c r="AK46" s="213" t="str">
        <f t="shared" si="21"/>
        <v/>
      </c>
      <c r="AL46" s="214">
        <f t="shared" si="22"/>
        <v>0</v>
      </c>
      <c r="AM46" s="213" t="str">
        <f t="shared" si="23"/>
        <v/>
      </c>
      <c r="AN46" s="215">
        <f t="shared" si="24"/>
        <v>0</v>
      </c>
      <c r="AO46" s="215">
        <f t="shared" si="25"/>
        <v>0</v>
      </c>
      <c r="AP46" s="216">
        <f t="shared" si="26"/>
        <v>0</v>
      </c>
      <c r="AQ46" s="26">
        <f t="shared" si="27"/>
        <v>39</v>
      </c>
      <c r="AR46" s="217"/>
      <c r="AS46" s="218" t="str">
        <f t="shared" si="28"/>
        <v>会場0</v>
      </c>
      <c r="AU46" s="423" t="str">
        <f>IF(C46="","","申込責任者："&amp;申込責任者!$N$23&amp;","&amp;AM46)</f>
        <v/>
      </c>
      <c r="AW46" s="346" t="str">
        <f t="shared" si="18"/>
        <v/>
      </c>
      <c r="AY46" s="162" t="s">
        <v>257</v>
      </c>
      <c r="BA46" s="301" t="s">
        <v>263</v>
      </c>
      <c r="BG46" s="221" t="s">
        <v>193</v>
      </c>
    </row>
    <row r="47" spans="1:98" ht="18" customHeight="1" thickBot="1">
      <c r="A47" s="220">
        <v>40</v>
      </c>
      <c r="B47" s="465" t="str">
        <f>IF(OR(C47="",G47="",H47=""),"",申込責任者!$N$14&amp;"-"&amp;TEXT(A47,"000")&amp;"_"&amp;PROPER(G47)&amp;"_"&amp;PROPER(H47)&amp;".jpg")</f>
        <v/>
      </c>
      <c r="C47" s="466"/>
      <c r="D47" s="467"/>
      <c r="E47" s="467"/>
      <c r="F47" s="467"/>
      <c r="G47" s="467"/>
      <c r="H47" s="467"/>
      <c r="I47" s="468"/>
      <c r="J47" s="471"/>
      <c r="K47" s="470"/>
      <c r="L47" s="470"/>
      <c r="M47" s="209"/>
      <c r="N47" s="209"/>
      <c r="O47" s="209"/>
      <c r="P47" s="208"/>
      <c r="Q47" s="210"/>
      <c r="R47" s="211"/>
      <c r="S47" s="208"/>
      <c r="T47" s="208"/>
      <c r="U47" s="208"/>
      <c r="V47" s="208"/>
      <c r="W47" s="208"/>
      <c r="X47" s="208"/>
      <c r="Y47" s="208"/>
      <c r="Z47" s="208"/>
      <c r="AA47" s="208"/>
      <c r="AB47" s="408"/>
      <c r="AC47" s="204"/>
      <c r="AD47" s="389"/>
      <c r="AE47" s="396">
        <f t="shared" si="19"/>
        <v>40</v>
      </c>
      <c r="AF47" s="393" t="str">
        <f t="shared" si="17"/>
        <v/>
      </c>
      <c r="AG47" s="113" t="str">
        <f t="shared" si="20"/>
        <v/>
      </c>
      <c r="AH47" s="357" t="str">
        <f t="shared" si="12"/>
        <v/>
      </c>
      <c r="AI47" s="212" t="str">
        <f ca="1">IF(OR(C47="",申込責任者!$N$31=""),"",申込責任者!$N$31)</f>
        <v/>
      </c>
      <c r="AJ47" s="213" t="str">
        <f>IF(OR(C47="",申込責任者!$G$32=""),"",申込責任者!$G$32)</f>
        <v/>
      </c>
      <c r="AK47" s="213" t="str">
        <f t="shared" si="21"/>
        <v/>
      </c>
      <c r="AL47" s="214">
        <f t="shared" si="22"/>
        <v>0</v>
      </c>
      <c r="AM47" s="213" t="str">
        <f t="shared" si="23"/>
        <v/>
      </c>
      <c r="AN47" s="215">
        <f t="shared" si="24"/>
        <v>0</v>
      </c>
      <c r="AO47" s="215">
        <f t="shared" si="25"/>
        <v>0</v>
      </c>
      <c r="AP47" s="216">
        <f t="shared" si="26"/>
        <v>0</v>
      </c>
      <c r="AQ47" s="26">
        <f t="shared" si="27"/>
        <v>40</v>
      </c>
      <c r="AR47" s="217"/>
      <c r="AS47" s="218" t="str">
        <f t="shared" si="28"/>
        <v>会場0</v>
      </c>
      <c r="AU47" s="423" t="str">
        <f>IF(C47="","","申込責任者："&amp;申込責任者!$N$23&amp;","&amp;AM47)</f>
        <v/>
      </c>
      <c r="AW47" s="346" t="str">
        <f t="shared" si="18"/>
        <v/>
      </c>
      <c r="AY47" s="302" t="s">
        <v>261</v>
      </c>
      <c r="BA47" s="224" t="s">
        <v>214</v>
      </c>
      <c r="BG47" s="268"/>
      <c r="BH47" s="269" t="s">
        <v>154</v>
      </c>
      <c r="BI47" s="269" t="s">
        <v>155</v>
      </c>
      <c r="BJ47" s="269" t="s">
        <v>404</v>
      </c>
      <c r="BK47" s="269" t="s">
        <v>407</v>
      </c>
      <c r="BL47" s="269" t="s">
        <v>15</v>
      </c>
      <c r="BM47" s="270" t="s">
        <v>16</v>
      </c>
      <c r="BN47" s="303" t="s">
        <v>323</v>
      </c>
      <c r="BO47" s="304" t="s">
        <v>324</v>
      </c>
    </row>
    <row r="48" spans="1:98" ht="18" customHeight="1" thickTop="1" thickBot="1">
      <c r="A48" s="220">
        <v>41</v>
      </c>
      <c r="B48" s="465" t="str">
        <f>IF(OR(C48="",G48="",H48=""),"",申込責任者!$N$14&amp;"-"&amp;TEXT(A48,"000")&amp;"_"&amp;PROPER(G48)&amp;"_"&amp;PROPER(H48)&amp;".jpg")</f>
        <v/>
      </c>
      <c r="C48" s="466"/>
      <c r="D48" s="467"/>
      <c r="E48" s="467"/>
      <c r="F48" s="467"/>
      <c r="G48" s="467"/>
      <c r="H48" s="467"/>
      <c r="I48" s="468"/>
      <c r="J48" s="471"/>
      <c r="K48" s="470"/>
      <c r="L48" s="470"/>
      <c r="M48" s="209"/>
      <c r="N48" s="209"/>
      <c r="O48" s="209"/>
      <c r="P48" s="208"/>
      <c r="Q48" s="210"/>
      <c r="R48" s="211"/>
      <c r="S48" s="208"/>
      <c r="T48" s="208"/>
      <c r="U48" s="208"/>
      <c r="V48" s="208"/>
      <c r="W48" s="208"/>
      <c r="X48" s="208"/>
      <c r="Y48" s="208"/>
      <c r="Z48" s="208"/>
      <c r="AA48" s="208"/>
      <c r="AB48" s="408"/>
      <c r="AC48" s="204"/>
      <c r="AD48" s="389"/>
      <c r="AE48" s="396">
        <f t="shared" si="19"/>
        <v>41</v>
      </c>
      <c r="AF48" s="393" t="str">
        <f t="shared" si="17"/>
        <v/>
      </c>
      <c r="AG48" s="113" t="str">
        <f t="shared" si="20"/>
        <v/>
      </c>
      <c r="AH48" s="357" t="str">
        <f t="shared" si="12"/>
        <v/>
      </c>
      <c r="AI48" s="212" t="str">
        <f ca="1">IF(OR(C48="",申込責任者!$N$31=""),"",申込責任者!$N$31)</f>
        <v/>
      </c>
      <c r="AJ48" s="213" t="str">
        <f>IF(OR(C48="",申込責任者!$G$32=""),"",申込責任者!$G$32)</f>
        <v/>
      </c>
      <c r="AK48" s="213" t="str">
        <f t="shared" si="21"/>
        <v/>
      </c>
      <c r="AL48" s="214">
        <f t="shared" si="22"/>
        <v>0</v>
      </c>
      <c r="AM48" s="213" t="str">
        <f t="shared" si="23"/>
        <v/>
      </c>
      <c r="AN48" s="215">
        <f t="shared" si="24"/>
        <v>0</v>
      </c>
      <c r="AO48" s="215">
        <f t="shared" si="25"/>
        <v>0</v>
      </c>
      <c r="AP48" s="216">
        <f t="shared" si="26"/>
        <v>0</v>
      </c>
      <c r="AQ48" s="26">
        <f t="shared" si="27"/>
        <v>41</v>
      </c>
      <c r="AR48" s="217"/>
      <c r="AS48" s="218" t="str">
        <f t="shared" si="28"/>
        <v>会場0</v>
      </c>
      <c r="AU48" s="423" t="str">
        <f>IF(C48="","","申込責任者："&amp;申込責任者!$N$23&amp;","&amp;AM48)</f>
        <v/>
      </c>
      <c r="AW48" s="346" t="str">
        <f t="shared" si="18"/>
        <v/>
      </c>
      <c r="AY48" s="232" t="s">
        <v>262</v>
      </c>
      <c r="BA48" s="232" t="s">
        <v>216</v>
      </c>
      <c r="BG48" s="230" t="s">
        <v>56</v>
      </c>
      <c r="BH48" s="272" t="s">
        <v>156</v>
      </c>
      <c r="BI48" s="272" t="s">
        <v>157</v>
      </c>
      <c r="BJ48" s="272" t="s">
        <v>165</v>
      </c>
      <c r="BK48" s="272" t="s">
        <v>166</v>
      </c>
      <c r="BL48" s="272" t="s">
        <v>167</v>
      </c>
      <c r="BM48" s="273" t="s">
        <v>168</v>
      </c>
      <c r="BN48" s="305" t="s">
        <v>321</v>
      </c>
      <c r="BO48" s="256" t="s">
        <v>322</v>
      </c>
    </row>
    <row r="49" spans="1:67" ht="18" customHeight="1">
      <c r="A49" s="220">
        <v>42</v>
      </c>
      <c r="B49" s="465" t="str">
        <f>IF(OR(C49="",G49="",H49=""),"",申込責任者!$N$14&amp;"-"&amp;TEXT(A49,"000")&amp;"_"&amp;PROPER(G49)&amp;"_"&amp;PROPER(H49)&amp;".jpg")</f>
        <v/>
      </c>
      <c r="C49" s="466"/>
      <c r="D49" s="467"/>
      <c r="E49" s="467"/>
      <c r="F49" s="467"/>
      <c r="G49" s="467"/>
      <c r="H49" s="467"/>
      <c r="I49" s="468"/>
      <c r="J49" s="471"/>
      <c r="K49" s="470"/>
      <c r="L49" s="470"/>
      <c r="M49" s="209"/>
      <c r="N49" s="209"/>
      <c r="O49" s="209"/>
      <c r="P49" s="208"/>
      <c r="Q49" s="210"/>
      <c r="R49" s="211"/>
      <c r="S49" s="208"/>
      <c r="T49" s="208"/>
      <c r="U49" s="208"/>
      <c r="V49" s="208"/>
      <c r="W49" s="208"/>
      <c r="X49" s="208"/>
      <c r="Y49" s="208"/>
      <c r="Z49" s="208"/>
      <c r="AA49" s="208"/>
      <c r="AB49" s="408"/>
      <c r="AC49" s="204"/>
      <c r="AD49" s="389"/>
      <c r="AE49" s="396">
        <f t="shared" si="19"/>
        <v>42</v>
      </c>
      <c r="AF49" s="393" t="str">
        <f t="shared" si="17"/>
        <v/>
      </c>
      <c r="AG49" s="113" t="str">
        <f t="shared" si="20"/>
        <v/>
      </c>
      <c r="AH49" s="357" t="str">
        <f t="shared" si="12"/>
        <v/>
      </c>
      <c r="AI49" s="212" t="str">
        <f ca="1">IF(OR(C49="",申込責任者!$N$31=""),"",申込責任者!$N$31)</f>
        <v/>
      </c>
      <c r="AJ49" s="213" t="str">
        <f>IF(OR(C49="",申込責任者!$G$32=""),"",申込責任者!$G$32)</f>
        <v/>
      </c>
      <c r="AK49" s="213" t="str">
        <f t="shared" si="21"/>
        <v/>
      </c>
      <c r="AL49" s="214">
        <f t="shared" si="22"/>
        <v>0</v>
      </c>
      <c r="AM49" s="213" t="str">
        <f t="shared" si="23"/>
        <v/>
      </c>
      <c r="AN49" s="215">
        <f t="shared" si="24"/>
        <v>0</v>
      </c>
      <c r="AO49" s="215">
        <f t="shared" si="25"/>
        <v>0</v>
      </c>
      <c r="AP49" s="216">
        <f t="shared" si="26"/>
        <v>0</v>
      </c>
      <c r="AQ49" s="26">
        <f t="shared" si="27"/>
        <v>42</v>
      </c>
      <c r="AR49" s="217"/>
      <c r="AS49" s="218" t="str">
        <f t="shared" si="28"/>
        <v>会場0</v>
      </c>
      <c r="AU49" s="423" t="str">
        <f>IF(C49="","","申込責任者："&amp;申込責任者!$N$23&amp;","&amp;AM49)</f>
        <v/>
      </c>
      <c r="AW49" s="346" t="str">
        <f t="shared" si="18"/>
        <v/>
      </c>
      <c r="BG49" s="274"/>
      <c r="BH49" s="215" t="s">
        <v>27</v>
      </c>
      <c r="BI49" s="215" t="s">
        <v>27</v>
      </c>
      <c r="BJ49" s="215" t="s">
        <v>27</v>
      </c>
      <c r="BK49" s="215" t="s">
        <v>27</v>
      </c>
      <c r="BL49" s="510" t="s">
        <v>55</v>
      </c>
      <c r="BM49" s="512" t="s">
        <v>55</v>
      </c>
      <c r="BN49" s="306" t="s">
        <v>27</v>
      </c>
      <c r="BO49" s="237" t="s">
        <v>27</v>
      </c>
    </row>
    <row r="50" spans="1:67" ht="18" customHeight="1">
      <c r="A50" s="220">
        <v>43</v>
      </c>
      <c r="B50" s="465" t="str">
        <f>IF(OR(C50="",G50="",H50=""),"",申込責任者!$N$14&amp;"-"&amp;TEXT(A50,"000")&amp;"_"&amp;PROPER(G50)&amp;"_"&amp;PROPER(H50)&amp;".jpg")</f>
        <v/>
      </c>
      <c r="C50" s="466"/>
      <c r="D50" s="467"/>
      <c r="E50" s="467"/>
      <c r="F50" s="467"/>
      <c r="G50" s="467"/>
      <c r="H50" s="467"/>
      <c r="I50" s="468"/>
      <c r="J50" s="471"/>
      <c r="K50" s="470"/>
      <c r="L50" s="470"/>
      <c r="M50" s="209"/>
      <c r="N50" s="209"/>
      <c r="O50" s="209"/>
      <c r="P50" s="208"/>
      <c r="Q50" s="210"/>
      <c r="R50" s="211"/>
      <c r="S50" s="208"/>
      <c r="T50" s="208"/>
      <c r="U50" s="208"/>
      <c r="V50" s="208"/>
      <c r="W50" s="208"/>
      <c r="X50" s="208"/>
      <c r="Y50" s="208"/>
      <c r="Z50" s="208"/>
      <c r="AA50" s="208"/>
      <c r="AB50" s="408"/>
      <c r="AC50" s="204"/>
      <c r="AD50" s="389"/>
      <c r="AE50" s="396">
        <f t="shared" si="19"/>
        <v>43</v>
      </c>
      <c r="AF50" s="393" t="str">
        <f t="shared" si="17"/>
        <v/>
      </c>
      <c r="AG50" s="113" t="str">
        <f t="shared" si="20"/>
        <v/>
      </c>
      <c r="AH50" s="357" t="str">
        <f t="shared" si="12"/>
        <v/>
      </c>
      <c r="AI50" s="212" t="str">
        <f ca="1">IF(OR(C50="",申込責任者!$N$31=""),"",申込責任者!$N$31)</f>
        <v/>
      </c>
      <c r="AJ50" s="213" t="str">
        <f>IF(OR(C50="",申込責任者!$G$32=""),"",申込責任者!$G$32)</f>
        <v/>
      </c>
      <c r="AK50" s="213" t="str">
        <f t="shared" si="21"/>
        <v/>
      </c>
      <c r="AL50" s="214">
        <f t="shared" si="22"/>
        <v>0</v>
      </c>
      <c r="AM50" s="213" t="str">
        <f t="shared" si="23"/>
        <v/>
      </c>
      <c r="AN50" s="215">
        <f t="shared" si="24"/>
        <v>0</v>
      </c>
      <c r="AO50" s="215">
        <f t="shared" si="25"/>
        <v>0</v>
      </c>
      <c r="AP50" s="216">
        <f t="shared" si="26"/>
        <v>0</v>
      </c>
      <c r="AQ50" s="26">
        <f t="shared" si="27"/>
        <v>43</v>
      </c>
      <c r="AR50" s="217"/>
      <c r="AS50" s="218" t="str">
        <f t="shared" si="28"/>
        <v>会場0</v>
      </c>
      <c r="AU50" s="423" t="str">
        <f>IF(C50="","","申込責任者："&amp;申込責任者!$N$23&amp;","&amp;AM50)</f>
        <v/>
      </c>
      <c r="AW50" s="346" t="str">
        <f t="shared" si="18"/>
        <v/>
      </c>
      <c r="BG50" s="274"/>
      <c r="BH50" s="26" t="s">
        <v>30</v>
      </c>
      <c r="BI50" s="26" t="s">
        <v>30</v>
      </c>
      <c r="BJ50" s="26" t="s">
        <v>30</v>
      </c>
      <c r="BK50" s="26" t="s">
        <v>30</v>
      </c>
      <c r="BL50" s="511" t="s">
        <v>30</v>
      </c>
      <c r="BM50" s="307" t="s">
        <v>30</v>
      </c>
      <c r="BN50" s="308" t="s">
        <v>30</v>
      </c>
      <c r="BO50" s="244" t="s">
        <v>30</v>
      </c>
    </row>
    <row r="51" spans="1:67" ht="18" customHeight="1">
      <c r="A51" s="220">
        <v>44</v>
      </c>
      <c r="B51" s="465" t="str">
        <f>IF(OR(C51="",G51="",H51=""),"",申込責任者!$N$14&amp;"-"&amp;TEXT(A51,"000")&amp;"_"&amp;PROPER(G51)&amp;"_"&amp;PROPER(H51)&amp;".jpg")</f>
        <v/>
      </c>
      <c r="C51" s="466"/>
      <c r="D51" s="467"/>
      <c r="E51" s="467"/>
      <c r="F51" s="467"/>
      <c r="G51" s="467"/>
      <c r="H51" s="467"/>
      <c r="I51" s="468"/>
      <c r="J51" s="471"/>
      <c r="K51" s="470"/>
      <c r="L51" s="470"/>
      <c r="M51" s="209"/>
      <c r="N51" s="209"/>
      <c r="O51" s="209"/>
      <c r="P51" s="208"/>
      <c r="Q51" s="210"/>
      <c r="R51" s="211"/>
      <c r="S51" s="208"/>
      <c r="T51" s="208"/>
      <c r="U51" s="208"/>
      <c r="V51" s="208"/>
      <c r="W51" s="208"/>
      <c r="X51" s="208"/>
      <c r="Y51" s="208"/>
      <c r="Z51" s="208"/>
      <c r="AA51" s="208"/>
      <c r="AB51" s="408"/>
      <c r="AC51" s="204"/>
      <c r="AD51" s="389"/>
      <c r="AE51" s="396">
        <f t="shared" si="19"/>
        <v>44</v>
      </c>
      <c r="AF51" s="393" t="str">
        <f t="shared" si="17"/>
        <v/>
      </c>
      <c r="AG51" s="113" t="str">
        <f t="shared" si="20"/>
        <v/>
      </c>
      <c r="AH51" s="357" t="str">
        <f t="shared" si="12"/>
        <v/>
      </c>
      <c r="AI51" s="212" t="str">
        <f ca="1">IF(OR(C51="",申込責任者!$N$31=""),"",申込責任者!$N$31)</f>
        <v/>
      </c>
      <c r="AJ51" s="213" t="str">
        <f>IF(OR(C51="",申込責任者!$G$32=""),"",申込責任者!$G$32)</f>
        <v/>
      </c>
      <c r="AK51" s="213" t="str">
        <f t="shared" si="21"/>
        <v/>
      </c>
      <c r="AL51" s="214">
        <f t="shared" si="22"/>
        <v>0</v>
      </c>
      <c r="AM51" s="213" t="str">
        <f t="shared" si="23"/>
        <v/>
      </c>
      <c r="AN51" s="215">
        <f t="shared" si="24"/>
        <v>0</v>
      </c>
      <c r="AO51" s="215">
        <f t="shared" si="25"/>
        <v>0</v>
      </c>
      <c r="AP51" s="216">
        <f t="shared" si="26"/>
        <v>0</v>
      </c>
      <c r="AQ51" s="26">
        <f t="shared" si="27"/>
        <v>44</v>
      </c>
      <c r="AR51" s="217"/>
      <c r="AS51" s="218" t="str">
        <f t="shared" si="28"/>
        <v>会場0</v>
      </c>
      <c r="AU51" s="423" t="str">
        <f>IF(C51="","","申込責任者："&amp;申込責任者!$N$23&amp;","&amp;AM51)</f>
        <v/>
      </c>
      <c r="AW51" s="346" t="str">
        <f t="shared" si="18"/>
        <v/>
      </c>
      <c r="BG51" s="274"/>
      <c r="BH51" s="26" t="s">
        <v>127</v>
      </c>
      <c r="BI51" s="26" t="s">
        <v>127</v>
      </c>
      <c r="BM51" s="309"/>
      <c r="BN51" s="508" t="s">
        <v>127</v>
      </c>
      <c r="BO51" s="532" t="s">
        <v>127</v>
      </c>
    </row>
    <row r="52" spans="1:67" ht="18" customHeight="1" thickBot="1">
      <c r="A52" s="220">
        <v>45</v>
      </c>
      <c r="B52" s="465" t="str">
        <f>IF(OR(C52="",G52="",H52=""),"",申込責任者!$N$14&amp;"-"&amp;TEXT(A52,"000")&amp;"_"&amp;PROPER(G52)&amp;"_"&amp;PROPER(H52)&amp;".jpg")</f>
        <v/>
      </c>
      <c r="C52" s="466"/>
      <c r="D52" s="467"/>
      <c r="E52" s="467"/>
      <c r="F52" s="467"/>
      <c r="G52" s="467"/>
      <c r="H52" s="467"/>
      <c r="I52" s="468"/>
      <c r="J52" s="471"/>
      <c r="K52" s="470"/>
      <c r="L52" s="470"/>
      <c r="M52" s="209"/>
      <c r="N52" s="209"/>
      <c r="O52" s="209"/>
      <c r="P52" s="208"/>
      <c r="Q52" s="210"/>
      <c r="R52" s="211"/>
      <c r="S52" s="208"/>
      <c r="T52" s="208"/>
      <c r="U52" s="208"/>
      <c r="V52" s="208"/>
      <c r="W52" s="208"/>
      <c r="X52" s="208"/>
      <c r="Y52" s="208"/>
      <c r="Z52" s="208"/>
      <c r="AA52" s="208"/>
      <c r="AB52" s="408"/>
      <c r="AC52" s="204"/>
      <c r="AD52" s="389"/>
      <c r="AE52" s="396">
        <f t="shared" si="19"/>
        <v>45</v>
      </c>
      <c r="AF52" s="393" t="str">
        <f t="shared" si="17"/>
        <v/>
      </c>
      <c r="AG52" s="113" t="str">
        <f t="shared" si="20"/>
        <v/>
      </c>
      <c r="AH52" s="357" t="str">
        <f t="shared" si="12"/>
        <v/>
      </c>
      <c r="AI52" s="212" t="str">
        <f ca="1">IF(OR(C52="",申込責任者!$N$31=""),"",申込責任者!$N$31)</f>
        <v/>
      </c>
      <c r="AJ52" s="213" t="str">
        <f>IF(OR(C52="",申込責任者!$G$32=""),"",申込責任者!$G$32)</f>
        <v/>
      </c>
      <c r="AK52" s="213" t="str">
        <f t="shared" si="21"/>
        <v/>
      </c>
      <c r="AL52" s="214">
        <f t="shared" si="22"/>
        <v>0</v>
      </c>
      <c r="AM52" s="213" t="str">
        <f t="shared" si="23"/>
        <v/>
      </c>
      <c r="AN52" s="215">
        <f t="shared" si="24"/>
        <v>0</v>
      </c>
      <c r="AO52" s="215">
        <f t="shared" si="25"/>
        <v>0</v>
      </c>
      <c r="AP52" s="216">
        <f t="shared" si="26"/>
        <v>0</v>
      </c>
      <c r="AQ52" s="26">
        <f t="shared" si="27"/>
        <v>45</v>
      </c>
      <c r="AR52" s="217"/>
      <c r="AS52" s="218" t="str">
        <f t="shared" si="28"/>
        <v>会場0</v>
      </c>
      <c r="AU52" s="423" t="str">
        <f>IF(C52="","","申込責任者："&amp;申込責任者!$N$23&amp;","&amp;AM52)</f>
        <v/>
      </c>
      <c r="AW52" s="346" t="str">
        <f t="shared" si="18"/>
        <v/>
      </c>
      <c r="AY52" s="221" t="s">
        <v>302</v>
      </c>
      <c r="BA52" s="47"/>
      <c r="BG52" s="509"/>
      <c r="BH52" s="26" t="s">
        <v>434</v>
      </c>
      <c r="BI52" s="26"/>
      <c r="BM52" s="160"/>
      <c r="BN52" s="531"/>
      <c r="BO52" s="533"/>
    </row>
    <row r="53" spans="1:67" ht="18" customHeight="1" thickBot="1">
      <c r="A53" s="220">
        <v>46</v>
      </c>
      <c r="B53" s="465" t="str">
        <f>IF(OR(C53="",G53="",H53=""),"",申込責任者!$N$14&amp;"-"&amp;TEXT(A53,"000")&amp;"_"&amp;PROPER(G53)&amp;"_"&amp;PROPER(H53)&amp;".jpg")</f>
        <v/>
      </c>
      <c r="C53" s="466"/>
      <c r="D53" s="467"/>
      <c r="E53" s="467"/>
      <c r="F53" s="467"/>
      <c r="G53" s="467"/>
      <c r="H53" s="467"/>
      <c r="I53" s="468"/>
      <c r="J53" s="471"/>
      <c r="K53" s="470"/>
      <c r="L53" s="470"/>
      <c r="M53" s="209"/>
      <c r="N53" s="209"/>
      <c r="O53" s="209"/>
      <c r="P53" s="208"/>
      <c r="Q53" s="210"/>
      <c r="R53" s="211"/>
      <c r="S53" s="208"/>
      <c r="T53" s="208"/>
      <c r="U53" s="208"/>
      <c r="V53" s="208"/>
      <c r="W53" s="208"/>
      <c r="X53" s="208"/>
      <c r="Y53" s="208"/>
      <c r="Z53" s="208"/>
      <c r="AA53" s="208"/>
      <c r="AB53" s="408"/>
      <c r="AC53" s="204"/>
      <c r="AD53" s="389"/>
      <c r="AE53" s="396">
        <f t="shared" si="19"/>
        <v>46</v>
      </c>
      <c r="AF53" s="393" t="str">
        <f t="shared" si="17"/>
        <v/>
      </c>
      <c r="AG53" s="113" t="str">
        <f t="shared" si="20"/>
        <v/>
      </c>
      <c r="AH53" s="357" t="str">
        <f t="shared" si="12"/>
        <v/>
      </c>
      <c r="AI53" s="212" t="str">
        <f ca="1">IF(OR(C53="",申込責任者!$N$31=""),"",申込責任者!$N$31)</f>
        <v/>
      </c>
      <c r="AJ53" s="213" t="str">
        <f>IF(OR(C53="",申込責任者!$G$32=""),"",申込責任者!$G$32)</f>
        <v/>
      </c>
      <c r="AK53" s="213" t="str">
        <f t="shared" si="21"/>
        <v/>
      </c>
      <c r="AL53" s="214">
        <f t="shared" si="22"/>
        <v>0</v>
      </c>
      <c r="AM53" s="213" t="str">
        <f t="shared" si="23"/>
        <v/>
      </c>
      <c r="AN53" s="215">
        <f t="shared" si="24"/>
        <v>0</v>
      </c>
      <c r="AO53" s="215">
        <f t="shared" si="25"/>
        <v>0</v>
      </c>
      <c r="AP53" s="216">
        <f t="shared" si="26"/>
        <v>0</v>
      </c>
      <c r="AQ53" s="26">
        <f t="shared" si="27"/>
        <v>46</v>
      </c>
      <c r="AR53" s="217"/>
      <c r="AS53" s="218" t="str">
        <f t="shared" si="28"/>
        <v>会場0</v>
      </c>
      <c r="AU53" s="423" t="str">
        <f>IF(C53="","","申込責任者："&amp;申込責任者!$N$23&amp;","&amp;AM53)</f>
        <v/>
      </c>
      <c r="AW53" s="346" t="str">
        <f t="shared" si="18"/>
        <v/>
      </c>
      <c r="AY53" s="310" t="s">
        <v>290</v>
      </c>
      <c r="AZ53" s="311" t="s">
        <v>291</v>
      </c>
      <c r="BA53" s="312" t="s">
        <v>292</v>
      </c>
      <c r="BG53" s="313"/>
      <c r="BH53" s="272" t="s">
        <v>156</v>
      </c>
      <c r="BI53" s="272" t="s">
        <v>156</v>
      </c>
      <c r="BJ53" s="258"/>
      <c r="BK53" s="258"/>
      <c r="BL53" s="258"/>
      <c r="BM53" s="314"/>
      <c r="BN53" s="258"/>
      <c r="BO53" s="315"/>
    </row>
    <row r="54" spans="1:67" ht="18" customHeight="1">
      <c r="A54" s="220">
        <v>47</v>
      </c>
      <c r="B54" s="465" t="str">
        <f>IF(OR(C54="",G54="",H54=""),"",申込責任者!$N$14&amp;"-"&amp;TEXT(A54,"000")&amp;"_"&amp;PROPER(G54)&amp;"_"&amp;PROPER(H54)&amp;".jpg")</f>
        <v/>
      </c>
      <c r="C54" s="466"/>
      <c r="D54" s="467"/>
      <c r="E54" s="467"/>
      <c r="F54" s="467"/>
      <c r="G54" s="467"/>
      <c r="H54" s="467"/>
      <c r="I54" s="468"/>
      <c r="J54" s="471"/>
      <c r="K54" s="470"/>
      <c r="L54" s="470"/>
      <c r="M54" s="209"/>
      <c r="N54" s="209"/>
      <c r="O54" s="209"/>
      <c r="P54" s="208"/>
      <c r="Q54" s="210"/>
      <c r="R54" s="211"/>
      <c r="S54" s="208"/>
      <c r="T54" s="208"/>
      <c r="U54" s="208"/>
      <c r="V54" s="208"/>
      <c r="W54" s="208"/>
      <c r="X54" s="208"/>
      <c r="Y54" s="208"/>
      <c r="Z54" s="208"/>
      <c r="AA54" s="208"/>
      <c r="AB54" s="408"/>
      <c r="AC54" s="204"/>
      <c r="AD54" s="389"/>
      <c r="AE54" s="396">
        <f t="shared" si="19"/>
        <v>47</v>
      </c>
      <c r="AF54" s="393" t="str">
        <f t="shared" si="17"/>
        <v/>
      </c>
      <c r="AG54" s="113" t="str">
        <f t="shared" si="20"/>
        <v/>
      </c>
      <c r="AH54" s="357" t="str">
        <f t="shared" si="12"/>
        <v/>
      </c>
      <c r="AI54" s="212" t="str">
        <f ca="1">IF(OR(C54="",申込責任者!$N$31=""),"",申込責任者!$N$31)</f>
        <v/>
      </c>
      <c r="AJ54" s="213" t="str">
        <f>IF(OR(C54="",申込責任者!$G$32=""),"",申込責任者!$G$32)</f>
        <v/>
      </c>
      <c r="AK54" s="213" t="str">
        <f t="shared" si="21"/>
        <v/>
      </c>
      <c r="AL54" s="214">
        <f t="shared" si="22"/>
        <v>0</v>
      </c>
      <c r="AM54" s="213" t="str">
        <f t="shared" si="23"/>
        <v/>
      </c>
      <c r="AN54" s="215">
        <f t="shared" si="24"/>
        <v>0</v>
      </c>
      <c r="AO54" s="215">
        <f t="shared" si="25"/>
        <v>0</v>
      </c>
      <c r="AP54" s="216">
        <f t="shared" si="26"/>
        <v>0</v>
      </c>
      <c r="AQ54" s="26">
        <f t="shared" si="27"/>
        <v>47</v>
      </c>
      <c r="AR54" s="217"/>
      <c r="AS54" s="218" t="str">
        <f t="shared" si="28"/>
        <v>会場0</v>
      </c>
      <c r="AU54" s="423" t="str">
        <f>IF(C54="","","申込責任者："&amp;申込責任者!$N$23&amp;","&amp;AM54)</f>
        <v/>
      </c>
      <c r="AW54" s="346" t="str">
        <f t="shared" si="18"/>
        <v/>
      </c>
      <c r="AY54" s="316" t="str">
        <f>$AZ$4-1&amp;"年度 冬期"</f>
        <v>2024年度 冬期</v>
      </c>
      <c r="AZ54" s="317"/>
      <c r="BA54" s="496" t="str">
        <f ca="1">HLOOKUP($AZ$6,$AY$53:$BA$55,2,FALSE)</f>
        <v>2024年度 冬期</v>
      </c>
    </row>
    <row r="55" spans="1:67" ht="18" customHeight="1" thickBot="1">
      <c r="A55" s="220">
        <v>48</v>
      </c>
      <c r="B55" s="465" t="str">
        <f>IF(OR(C55="",G55="",H55=""),"",申込責任者!$N$14&amp;"-"&amp;TEXT(A55,"000")&amp;"_"&amp;PROPER(G55)&amp;"_"&amp;PROPER(H55)&amp;".jpg")</f>
        <v/>
      </c>
      <c r="C55" s="466"/>
      <c r="D55" s="467"/>
      <c r="E55" s="467"/>
      <c r="F55" s="467"/>
      <c r="G55" s="467"/>
      <c r="H55" s="467"/>
      <c r="I55" s="468"/>
      <c r="J55" s="471"/>
      <c r="K55" s="470"/>
      <c r="L55" s="470"/>
      <c r="M55" s="209"/>
      <c r="N55" s="209"/>
      <c r="O55" s="209"/>
      <c r="P55" s="208"/>
      <c r="Q55" s="210"/>
      <c r="R55" s="211"/>
      <c r="S55" s="208"/>
      <c r="T55" s="208"/>
      <c r="U55" s="208"/>
      <c r="V55" s="208"/>
      <c r="W55" s="208"/>
      <c r="X55" s="208"/>
      <c r="Y55" s="208"/>
      <c r="Z55" s="208"/>
      <c r="AA55" s="208"/>
      <c r="AB55" s="408"/>
      <c r="AC55" s="204"/>
      <c r="AD55" s="389"/>
      <c r="AE55" s="396">
        <f t="shared" si="19"/>
        <v>48</v>
      </c>
      <c r="AF55" s="393" t="str">
        <f t="shared" si="17"/>
        <v/>
      </c>
      <c r="AG55" s="113" t="str">
        <f t="shared" si="20"/>
        <v/>
      </c>
      <c r="AH55" s="357" t="str">
        <f t="shared" si="12"/>
        <v/>
      </c>
      <c r="AI55" s="212" t="str">
        <f ca="1">IF(OR(C55="",申込責任者!$N$31=""),"",申込責任者!$N$31)</f>
        <v/>
      </c>
      <c r="AJ55" s="213" t="str">
        <f>IF(OR(C55="",申込責任者!$G$32=""),"",申込責任者!$G$32)</f>
        <v/>
      </c>
      <c r="AK55" s="213" t="str">
        <f t="shared" si="21"/>
        <v/>
      </c>
      <c r="AL55" s="214">
        <f t="shared" si="22"/>
        <v>0</v>
      </c>
      <c r="AM55" s="213" t="str">
        <f t="shared" si="23"/>
        <v/>
      </c>
      <c r="AN55" s="215">
        <f t="shared" si="24"/>
        <v>0</v>
      </c>
      <c r="AO55" s="215">
        <f t="shared" si="25"/>
        <v>0</v>
      </c>
      <c r="AP55" s="216">
        <f t="shared" si="26"/>
        <v>0</v>
      </c>
      <c r="AQ55" s="26">
        <f t="shared" si="27"/>
        <v>48</v>
      </c>
      <c r="AR55" s="217"/>
      <c r="AS55" s="218" t="str">
        <f t="shared" si="28"/>
        <v>会場0</v>
      </c>
      <c r="AU55" s="423" t="str">
        <f>IF(C55="","","申込責任者："&amp;申込責任者!$N$23&amp;","&amp;AM55)</f>
        <v/>
      </c>
      <c r="AW55" s="346" t="str">
        <f t="shared" si="18"/>
        <v/>
      </c>
      <c r="AY55" s="318" t="str">
        <f>$AZ$4-1&amp;"年度 夏期"</f>
        <v>2024年度 夏期</v>
      </c>
      <c r="AZ55" s="319" t="str">
        <f>$AZ$4-1&amp;"年度 冬期"</f>
        <v>2024年度 冬期</v>
      </c>
      <c r="BA55" s="300" t="str">
        <f ca="1">HLOOKUP($AZ$6,$AY$53:$BA$55,3,FALSE)</f>
        <v>2024年度 夏期</v>
      </c>
    </row>
    <row r="56" spans="1:67" ht="18" customHeight="1">
      <c r="A56" s="220">
        <v>49</v>
      </c>
      <c r="B56" s="465" t="str">
        <f>IF(OR(C56="",G56="",H56=""),"",申込責任者!$N$14&amp;"-"&amp;TEXT(A56,"000")&amp;"_"&amp;PROPER(G56)&amp;"_"&amp;PROPER(H56)&amp;".jpg")</f>
        <v/>
      </c>
      <c r="C56" s="466"/>
      <c r="D56" s="467"/>
      <c r="E56" s="467"/>
      <c r="F56" s="467"/>
      <c r="G56" s="467"/>
      <c r="H56" s="467"/>
      <c r="I56" s="468"/>
      <c r="J56" s="471"/>
      <c r="K56" s="470"/>
      <c r="L56" s="470"/>
      <c r="M56" s="209"/>
      <c r="N56" s="209"/>
      <c r="O56" s="209"/>
      <c r="P56" s="208"/>
      <c r="Q56" s="210"/>
      <c r="R56" s="211"/>
      <c r="S56" s="208"/>
      <c r="T56" s="208"/>
      <c r="U56" s="208"/>
      <c r="V56" s="208"/>
      <c r="W56" s="208"/>
      <c r="X56" s="208"/>
      <c r="Y56" s="208"/>
      <c r="Z56" s="208"/>
      <c r="AA56" s="208"/>
      <c r="AB56" s="408"/>
      <c r="AC56" s="204"/>
      <c r="AD56" s="389"/>
      <c r="AE56" s="396">
        <f t="shared" si="19"/>
        <v>49</v>
      </c>
      <c r="AF56" s="393" t="str">
        <f t="shared" si="17"/>
        <v/>
      </c>
      <c r="AG56" s="113" t="str">
        <f t="shared" si="20"/>
        <v/>
      </c>
      <c r="AH56" s="357" t="str">
        <f t="shared" si="12"/>
        <v/>
      </c>
      <c r="AI56" s="212" t="str">
        <f ca="1">IF(OR(C56="",申込責任者!$N$31=""),"",申込責任者!$N$31)</f>
        <v/>
      </c>
      <c r="AJ56" s="213" t="str">
        <f>IF(OR(C56="",申込責任者!$G$32=""),"",申込責任者!$G$32)</f>
        <v/>
      </c>
      <c r="AK56" s="213" t="str">
        <f t="shared" si="21"/>
        <v/>
      </c>
      <c r="AL56" s="214">
        <f t="shared" si="22"/>
        <v>0</v>
      </c>
      <c r="AM56" s="213" t="str">
        <f t="shared" si="23"/>
        <v/>
      </c>
      <c r="AN56" s="215">
        <f t="shared" si="24"/>
        <v>0</v>
      </c>
      <c r="AO56" s="215">
        <f t="shared" si="25"/>
        <v>0</v>
      </c>
      <c r="AP56" s="216">
        <f t="shared" si="26"/>
        <v>0</v>
      </c>
      <c r="AQ56" s="26">
        <f t="shared" si="27"/>
        <v>49</v>
      </c>
      <c r="AR56" s="217"/>
      <c r="AS56" s="218" t="str">
        <f t="shared" si="28"/>
        <v>会場0</v>
      </c>
      <c r="AU56" s="423" t="str">
        <f>IF(C56="","","申込責任者："&amp;申込責任者!$N$23&amp;","&amp;AM56)</f>
        <v/>
      </c>
      <c r="AW56" s="346" t="str">
        <f t="shared" si="18"/>
        <v/>
      </c>
    </row>
    <row r="57" spans="1:67" ht="18" customHeight="1">
      <c r="A57" s="220">
        <v>50</v>
      </c>
      <c r="B57" s="465" t="str">
        <f>IF(OR(C57="",G57="",H57=""),"",申込責任者!$N$14&amp;"-"&amp;TEXT(A57,"000")&amp;"_"&amp;PROPER(G57)&amp;"_"&amp;PROPER(H57)&amp;".jpg")</f>
        <v/>
      </c>
      <c r="C57" s="466"/>
      <c r="D57" s="467"/>
      <c r="E57" s="467"/>
      <c r="F57" s="467"/>
      <c r="G57" s="467"/>
      <c r="H57" s="467"/>
      <c r="I57" s="468"/>
      <c r="J57" s="471"/>
      <c r="K57" s="470"/>
      <c r="L57" s="470"/>
      <c r="M57" s="209"/>
      <c r="N57" s="209"/>
      <c r="O57" s="209"/>
      <c r="P57" s="208"/>
      <c r="Q57" s="210"/>
      <c r="R57" s="211"/>
      <c r="S57" s="208"/>
      <c r="T57" s="208"/>
      <c r="U57" s="208"/>
      <c r="V57" s="208"/>
      <c r="W57" s="208"/>
      <c r="X57" s="208"/>
      <c r="Y57" s="208"/>
      <c r="Z57" s="208"/>
      <c r="AA57" s="208"/>
      <c r="AB57" s="408"/>
      <c r="AC57" s="204"/>
      <c r="AD57" s="389"/>
      <c r="AE57" s="396">
        <f t="shared" si="19"/>
        <v>50</v>
      </c>
      <c r="AF57" s="393" t="str">
        <f t="shared" si="17"/>
        <v/>
      </c>
      <c r="AG57" s="113" t="str">
        <f t="shared" si="20"/>
        <v/>
      </c>
      <c r="AH57" s="357" t="str">
        <f t="shared" si="12"/>
        <v/>
      </c>
      <c r="AI57" s="212" t="str">
        <f ca="1">IF(OR(C57="",申込責任者!$N$31=""),"",申込責任者!$N$31)</f>
        <v/>
      </c>
      <c r="AJ57" s="213" t="str">
        <f>IF(OR(C57="",申込責任者!$G$32=""),"",申込責任者!$G$32)</f>
        <v/>
      </c>
      <c r="AK57" s="213" t="str">
        <f t="shared" si="21"/>
        <v/>
      </c>
      <c r="AL57" s="214">
        <f t="shared" si="22"/>
        <v>0</v>
      </c>
      <c r="AM57" s="213" t="str">
        <f t="shared" si="23"/>
        <v/>
      </c>
      <c r="AN57" s="215">
        <f t="shared" si="24"/>
        <v>0</v>
      </c>
      <c r="AO57" s="215">
        <f t="shared" si="25"/>
        <v>0</v>
      </c>
      <c r="AP57" s="216">
        <f t="shared" si="26"/>
        <v>0</v>
      </c>
      <c r="AQ57" s="26">
        <f t="shared" si="27"/>
        <v>50</v>
      </c>
      <c r="AR57" s="217"/>
      <c r="AS57" s="218" t="str">
        <f t="shared" si="28"/>
        <v>会場0</v>
      </c>
      <c r="AU57" s="423" t="str">
        <f>IF(C57="","","申込責任者："&amp;申込責任者!$N$23&amp;","&amp;AM57)</f>
        <v/>
      </c>
      <c r="AW57" s="346" t="str">
        <f t="shared" si="18"/>
        <v/>
      </c>
      <c r="BF57" s="160"/>
      <c r="BG57" s="160"/>
      <c r="BH57" s="160"/>
    </row>
    <row r="58" spans="1:67" ht="18" customHeight="1">
      <c r="A58" s="220">
        <v>51</v>
      </c>
      <c r="B58" s="465" t="str">
        <f>IF(OR(C58="",G58="",H58=""),"",申込責任者!$N$14&amp;"-"&amp;TEXT(A58,"000")&amp;"_"&amp;PROPER(G58)&amp;"_"&amp;PROPER(H58)&amp;".jpg")</f>
        <v/>
      </c>
      <c r="C58" s="466"/>
      <c r="D58" s="467"/>
      <c r="E58" s="467"/>
      <c r="F58" s="467"/>
      <c r="G58" s="467"/>
      <c r="H58" s="467"/>
      <c r="I58" s="468"/>
      <c r="J58" s="471"/>
      <c r="K58" s="470"/>
      <c r="L58" s="470"/>
      <c r="M58" s="209"/>
      <c r="N58" s="209"/>
      <c r="O58" s="209"/>
      <c r="P58" s="208"/>
      <c r="Q58" s="210"/>
      <c r="R58" s="211"/>
      <c r="S58" s="208"/>
      <c r="T58" s="208"/>
      <c r="U58" s="208"/>
      <c r="V58" s="208"/>
      <c r="W58" s="208"/>
      <c r="X58" s="208"/>
      <c r="Y58" s="208"/>
      <c r="Z58" s="208"/>
      <c r="AA58" s="208"/>
      <c r="AB58" s="408"/>
      <c r="AC58" s="204"/>
      <c r="AD58" s="389"/>
      <c r="AE58" s="396">
        <f t="shared" si="19"/>
        <v>51</v>
      </c>
      <c r="AF58" s="393" t="str">
        <f t="shared" si="17"/>
        <v/>
      </c>
      <c r="AG58" s="113" t="str">
        <f t="shared" si="20"/>
        <v/>
      </c>
      <c r="AH58" s="357" t="str">
        <f t="shared" si="12"/>
        <v/>
      </c>
      <c r="AI58" s="212" t="str">
        <f ca="1">IF(OR(C58="",申込責任者!$N$31=""),"",申込責任者!$N$31)</f>
        <v/>
      </c>
      <c r="AJ58" s="213" t="str">
        <f>IF(OR(C58="",申込責任者!$G$32=""),"",申込責任者!$G$32)</f>
        <v/>
      </c>
      <c r="AK58" s="213" t="str">
        <f t="shared" si="21"/>
        <v/>
      </c>
      <c r="AL58" s="214">
        <f t="shared" si="22"/>
        <v>0</v>
      </c>
      <c r="AM58" s="213" t="str">
        <f t="shared" si="23"/>
        <v/>
      </c>
      <c r="AN58" s="215">
        <f t="shared" si="24"/>
        <v>0</v>
      </c>
      <c r="AO58" s="215">
        <f t="shared" si="25"/>
        <v>0</v>
      </c>
      <c r="AP58" s="216">
        <f t="shared" si="26"/>
        <v>0</v>
      </c>
      <c r="AQ58" s="26">
        <f t="shared" si="27"/>
        <v>51</v>
      </c>
      <c r="AR58" s="217"/>
      <c r="AS58" s="218" t="str">
        <f t="shared" si="28"/>
        <v>会場0</v>
      </c>
      <c r="AU58" s="423" t="str">
        <f>IF(C58="","","申込責任者："&amp;申込責任者!$N$23&amp;","&amp;AM58)</f>
        <v/>
      </c>
      <c r="AW58" s="346" t="str">
        <f t="shared" si="18"/>
        <v/>
      </c>
    </row>
    <row r="59" spans="1:67" ht="18" customHeight="1">
      <c r="A59" s="220">
        <v>52</v>
      </c>
      <c r="B59" s="465" t="str">
        <f>IF(OR(C59="",G59="",H59=""),"",申込責任者!$N$14&amp;"-"&amp;TEXT(A59,"000")&amp;"_"&amp;PROPER(G59)&amp;"_"&amp;PROPER(H59)&amp;".jpg")</f>
        <v/>
      </c>
      <c r="C59" s="466"/>
      <c r="D59" s="467"/>
      <c r="E59" s="467"/>
      <c r="F59" s="467"/>
      <c r="G59" s="467"/>
      <c r="H59" s="467"/>
      <c r="I59" s="468"/>
      <c r="J59" s="471"/>
      <c r="K59" s="470"/>
      <c r="L59" s="470"/>
      <c r="M59" s="209"/>
      <c r="N59" s="209"/>
      <c r="O59" s="209"/>
      <c r="P59" s="208"/>
      <c r="Q59" s="210"/>
      <c r="R59" s="211"/>
      <c r="S59" s="208"/>
      <c r="T59" s="208"/>
      <c r="U59" s="208"/>
      <c r="V59" s="208"/>
      <c r="W59" s="208"/>
      <c r="X59" s="208"/>
      <c r="Y59" s="208"/>
      <c r="Z59" s="208"/>
      <c r="AA59" s="208"/>
      <c r="AB59" s="408"/>
      <c r="AC59" s="204"/>
      <c r="AD59" s="389"/>
      <c r="AE59" s="396">
        <f t="shared" si="19"/>
        <v>52</v>
      </c>
      <c r="AF59" s="393" t="str">
        <f t="shared" si="17"/>
        <v/>
      </c>
      <c r="AG59" s="113" t="str">
        <f t="shared" si="20"/>
        <v/>
      </c>
      <c r="AH59" s="357" t="str">
        <f t="shared" si="12"/>
        <v/>
      </c>
      <c r="AI59" s="212" t="str">
        <f ca="1">IF(OR(C59="",申込責任者!$N$31=""),"",申込責任者!$N$31)</f>
        <v/>
      </c>
      <c r="AJ59" s="213" t="str">
        <f>IF(OR(C59="",申込責任者!$G$32=""),"",申込責任者!$G$32)</f>
        <v/>
      </c>
      <c r="AK59" s="213" t="str">
        <f t="shared" si="21"/>
        <v/>
      </c>
      <c r="AL59" s="214">
        <f t="shared" si="22"/>
        <v>0</v>
      </c>
      <c r="AM59" s="213" t="str">
        <f t="shared" si="23"/>
        <v/>
      </c>
      <c r="AN59" s="215">
        <f t="shared" si="24"/>
        <v>0</v>
      </c>
      <c r="AO59" s="215">
        <f t="shared" si="25"/>
        <v>0</v>
      </c>
      <c r="AP59" s="216">
        <f t="shared" si="26"/>
        <v>0</v>
      </c>
      <c r="AQ59" s="26">
        <f t="shared" si="27"/>
        <v>52</v>
      </c>
      <c r="AR59" s="217"/>
      <c r="AS59" s="218" t="str">
        <f t="shared" si="28"/>
        <v>会場0</v>
      </c>
      <c r="AU59" s="423" t="str">
        <f>IF(C59="","","申込責任者："&amp;申込責任者!$N$23&amp;","&amp;AM59)</f>
        <v/>
      </c>
      <c r="AW59" s="346" t="str">
        <f t="shared" si="18"/>
        <v/>
      </c>
      <c r="BE59" s="160"/>
    </row>
    <row r="60" spans="1:67" ht="18" customHeight="1">
      <c r="A60" s="220">
        <v>53</v>
      </c>
      <c r="B60" s="465" t="str">
        <f>IF(OR(C60="",G60="",H60=""),"",申込責任者!$N$14&amp;"-"&amp;TEXT(A60,"000")&amp;"_"&amp;PROPER(G60)&amp;"_"&amp;PROPER(H60)&amp;".jpg")</f>
        <v/>
      </c>
      <c r="C60" s="466"/>
      <c r="D60" s="467"/>
      <c r="E60" s="467"/>
      <c r="F60" s="467"/>
      <c r="G60" s="467"/>
      <c r="H60" s="467"/>
      <c r="I60" s="468"/>
      <c r="J60" s="471"/>
      <c r="K60" s="470"/>
      <c r="L60" s="470"/>
      <c r="M60" s="209"/>
      <c r="N60" s="209"/>
      <c r="O60" s="209"/>
      <c r="P60" s="208"/>
      <c r="Q60" s="210"/>
      <c r="R60" s="211"/>
      <c r="S60" s="208"/>
      <c r="T60" s="208"/>
      <c r="U60" s="208"/>
      <c r="V60" s="208"/>
      <c r="W60" s="208"/>
      <c r="X60" s="208"/>
      <c r="Y60" s="208"/>
      <c r="Z60" s="208"/>
      <c r="AA60" s="208"/>
      <c r="AB60" s="408"/>
      <c r="AC60" s="204"/>
      <c r="AD60" s="389"/>
      <c r="AE60" s="396">
        <f t="shared" si="19"/>
        <v>53</v>
      </c>
      <c r="AF60" s="393" t="str">
        <f t="shared" si="17"/>
        <v/>
      </c>
      <c r="AG60" s="113" t="str">
        <f t="shared" si="20"/>
        <v/>
      </c>
      <c r="AH60" s="357" t="str">
        <f t="shared" si="12"/>
        <v/>
      </c>
      <c r="AI60" s="212" t="str">
        <f ca="1">IF(OR(C60="",申込責任者!$N$31=""),"",申込責任者!$N$31)</f>
        <v/>
      </c>
      <c r="AJ60" s="213" t="str">
        <f>IF(OR(C60="",申込責任者!$G$32=""),"",申込責任者!$G$32)</f>
        <v/>
      </c>
      <c r="AK60" s="213" t="str">
        <f t="shared" si="21"/>
        <v/>
      </c>
      <c r="AL60" s="214">
        <f t="shared" si="22"/>
        <v>0</v>
      </c>
      <c r="AM60" s="213" t="str">
        <f t="shared" si="23"/>
        <v/>
      </c>
      <c r="AN60" s="215">
        <f t="shared" si="24"/>
        <v>0</v>
      </c>
      <c r="AO60" s="215">
        <f t="shared" si="25"/>
        <v>0</v>
      </c>
      <c r="AP60" s="216">
        <f t="shared" si="26"/>
        <v>0</v>
      </c>
      <c r="AQ60" s="26">
        <f t="shared" si="27"/>
        <v>53</v>
      </c>
      <c r="AR60" s="217"/>
      <c r="AS60" s="218" t="str">
        <f t="shared" si="28"/>
        <v>会場0</v>
      </c>
      <c r="AU60" s="423" t="str">
        <f>IF(C60="","","申込責任者："&amp;申込責任者!$N$23&amp;","&amp;AM60)</f>
        <v/>
      </c>
      <c r="AW60" s="346" t="str">
        <f t="shared" si="18"/>
        <v/>
      </c>
    </row>
    <row r="61" spans="1:67" ht="18" customHeight="1">
      <c r="A61" s="220">
        <v>54</v>
      </c>
      <c r="B61" s="465" t="str">
        <f>IF(OR(C61="",G61="",H61=""),"",申込責任者!$N$14&amp;"-"&amp;TEXT(A61,"000")&amp;"_"&amp;PROPER(G61)&amp;"_"&amp;PROPER(H61)&amp;".jpg")</f>
        <v/>
      </c>
      <c r="C61" s="466"/>
      <c r="D61" s="467"/>
      <c r="E61" s="467"/>
      <c r="F61" s="467"/>
      <c r="G61" s="467"/>
      <c r="H61" s="467"/>
      <c r="I61" s="468"/>
      <c r="J61" s="471"/>
      <c r="K61" s="470"/>
      <c r="L61" s="470"/>
      <c r="M61" s="209"/>
      <c r="N61" s="209"/>
      <c r="O61" s="209"/>
      <c r="P61" s="208"/>
      <c r="Q61" s="210"/>
      <c r="R61" s="211"/>
      <c r="S61" s="208"/>
      <c r="T61" s="208"/>
      <c r="U61" s="208"/>
      <c r="V61" s="208"/>
      <c r="W61" s="208"/>
      <c r="X61" s="208"/>
      <c r="Y61" s="208"/>
      <c r="Z61" s="208"/>
      <c r="AA61" s="208"/>
      <c r="AB61" s="408"/>
      <c r="AC61" s="204"/>
      <c r="AD61" s="389"/>
      <c r="AE61" s="396">
        <f t="shared" si="19"/>
        <v>54</v>
      </c>
      <c r="AF61" s="393" t="str">
        <f t="shared" si="17"/>
        <v/>
      </c>
      <c r="AG61" s="113" t="str">
        <f t="shared" si="20"/>
        <v/>
      </c>
      <c r="AH61" s="357" t="str">
        <f t="shared" si="12"/>
        <v/>
      </c>
      <c r="AI61" s="212" t="str">
        <f ca="1">IF(OR(C61="",申込責任者!$N$31=""),"",申込責任者!$N$31)</f>
        <v/>
      </c>
      <c r="AJ61" s="213" t="str">
        <f>IF(OR(C61="",申込責任者!$G$32=""),"",申込責任者!$G$32)</f>
        <v/>
      </c>
      <c r="AK61" s="213" t="str">
        <f t="shared" si="21"/>
        <v/>
      </c>
      <c r="AL61" s="214">
        <f t="shared" si="22"/>
        <v>0</v>
      </c>
      <c r="AM61" s="213" t="str">
        <f t="shared" si="23"/>
        <v/>
      </c>
      <c r="AN61" s="215">
        <f t="shared" si="24"/>
        <v>0</v>
      </c>
      <c r="AO61" s="215">
        <f t="shared" si="25"/>
        <v>0</v>
      </c>
      <c r="AP61" s="216">
        <f t="shared" si="26"/>
        <v>0</v>
      </c>
      <c r="AQ61" s="26">
        <f t="shared" si="27"/>
        <v>54</v>
      </c>
      <c r="AR61" s="217"/>
      <c r="AS61" s="218" t="str">
        <f t="shared" si="28"/>
        <v>会場0</v>
      </c>
      <c r="AU61" s="423" t="str">
        <f>IF(C61="","","申込責任者："&amp;申込責任者!$N$23&amp;","&amp;AM61)</f>
        <v/>
      </c>
      <c r="AW61" s="346" t="str">
        <f t="shared" si="18"/>
        <v/>
      </c>
    </row>
    <row r="62" spans="1:67" ht="18" customHeight="1">
      <c r="A62" s="220">
        <v>55</v>
      </c>
      <c r="B62" s="465" t="str">
        <f>IF(OR(C62="",G62="",H62=""),"",申込責任者!$N$14&amp;"-"&amp;TEXT(A62,"000")&amp;"_"&amp;PROPER(G62)&amp;"_"&amp;PROPER(H62)&amp;".jpg")</f>
        <v/>
      </c>
      <c r="C62" s="466"/>
      <c r="D62" s="467"/>
      <c r="E62" s="467"/>
      <c r="F62" s="467"/>
      <c r="G62" s="467"/>
      <c r="H62" s="467"/>
      <c r="I62" s="468"/>
      <c r="J62" s="471"/>
      <c r="K62" s="470"/>
      <c r="L62" s="470"/>
      <c r="M62" s="209"/>
      <c r="N62" s="209"/>
      <c r="O62" s="209"/>
      <c r="P62" s="208"/>
      <c r="Q62" s="210"/>
      <c r="R62" s="211"/>
      <c r="S62" s="208"/>
      <c r="T62" s="208"/>
      <c r="U62" s="208"/>
      <c r="V62" s="208"/>
      <c r="W62" s="208"/>
      <c r="X62" s="208"/>
      <c r="Y62" s="208"/>
      <c r="Z62" s="208"/>
      <c r="AA62" s="208"/>
      <c r="AB62" s="408"/>
      <c r="AC62" s="204"/>
      <c r="AD62" s="389"/>
      <c r="AE62" s="396">
        <f t="shared" si="19"/>
        <v>55</v>
      </c>
      <c r="AF62" s="393" t="str">
        <f t="shared" si="17"/>
        <v/>
      </c>
      <c r="AG62" s="113" t="str">
        <f t="shared" si="20"/>
        <v/>
      </c>
      <c r="AH62" s="357" t="str">
        <f t="shared" si="12"/>
        <v/>
      </c>
      <c r="AI62" s="212" t="str">
        <f ca="1">IF(OR(C62="",申込責任者!$N$31=""),"",申込責任者!$N$31)</f>
        <v/>
      </c>
      <c r="AJ62" s="213" t="str">
        <f>IF(OR(C62="",申込責任者!$G$32=""),"",申込責任者!$G$32)</f>
        <v/>
      </c>
      <c r="AK62" s="213" t="str">
        <f t="shared" si="21"/>
        <v/>
      </c>
      <c r="AL62" s="214">
        <f t="shared" si="22"/>
        <v>0</v>
      </c>
      <c r="AM62" s="213" t="str">
        <f t="shared" si="23"/>
        <v/>
      </c>
      <c r="AN62" s="215">
        <f t="shared" si="24"/>
        <v>0</v>
      </c>
      <c r="AO62" s="215">
        <f t="shared" si="25"/>
        <v>0</v>
      </c>
      <c r="AP62" s="216">
        <f t="shared" si="26"/>
        <v>0</v>
      </c>
      <c r="AQ62" s="26">
        <f t="shared" si="27"/>
        <v>55</v>
      </c>
      <c r="AR62" s="217"/>
      <c r="AS62" s="218" t="str">
        <f t="shared" si="28"/>
        <v>会場0</v>
      </c>
      <c r="AU62" s="423" t="str">
        <f>IF(C62="","","申込責任者："&amp;申込責任者!$N$23&amp;","&amp;AM62)</f>
        <v/>
      </c>
      <c r="AW62" s="346" t="str">
        <f t="shared" si="18"/>
        <v/>
      </c>
    </row>
    <row r="63" spans="1:67" ht="18" customHeight="1">
      <c r="A63" s="220">
        <v>56</v>
      </c>
      <c r="B63" s="465" t="str">
        <f>IF(OR(C63="",G63="",H63=""),"",申込責任者!$N$14&amp;"-"&amp;TEXT(A63,"000")&amp;"_"&amp;PROPER(G63)&amp;"_"&amp;PROPER(H63)&amp;".jpg")</f>
        <v/>
      </c>
      <c r="C63" s="466"/>
      <c r="D63" s="467"/>
      <c r="E63" s="467"/>
      <c r="F63" s="467"/>
      <c r="G63" s="467"/>
      <c r="H63" s="467"/>
      <c r="I63" s="468"/>
      <c r="J63" s="471"/>
      <c r="K63" s="470"/>
      <c r="L63" s="470"/>
      <c r="M63" s="209"/>
      <c r="N63" s="209"/>
      <c r="O63" s="209"/>
      <c r="P63" s="208"/>
      <c r="Q63" s="210"/>
      <c r="R63" s="211"/>
      <c r="S63" s="208"/>
      <c r="T63" s="208"/>
      <c r="U63" s="208"/>
      <c r="V63" s="208"/>
      <c r="W63" s="208"/>
      <c r="X63" s="208"/>
      <c r="Y63" s="208"/>
      <c r="Z63" s="208"/>
      <c r="AA63" s="208"/>
      <c r="AB63" s="408"/>
      <c r="AC63" s="204"/>
      <c r="AD63" s="389"/>
      <c r="AE63" s="396">
        <f t="shared" si="19"/>
        <v>56</v>
      </c>
      <c r="AF63" s="393" t="str">
        <f t="shared" si="17"/>
        <v/>
      </c>
      <c r="AG63" s="113" t="str">
        <f t="shared" si="20"/>
        <v/>
      </c>
      <c r="AH63" s="357" t="str">
        <f t="shared" si="12"/>
        <v/>
      </c>
      <c r="AI63" s="212" t="str">
        <f ca="1">IF(OR(C63="",申込責任者!$N$31=""),"",申込責任者!$N$31)</f>
        <v/>
      </c>
      <c r="AJ63" s="213" t="str">
        <f>IF(OR(C63="",申込責任者!$G$32=""),"",申込責任者!$G$32)</f>
        <v/>
      </c>
      <c r="AK63" s="213" t="str">
        <f t="shared" si="21"/>
        <v/>
      </c>
      <c r="AL63" s="214">
        <f t="shared" si="22"/>
        <v>0</v>
      </c>
      <c r="AM63" s="213" t="str">
        <f t="shared" si="23"/>
        <v/>
      </c>
      <c r="AN63" s="215">
        <f t="shared" si="24"/>
        <v>0</v>
      </c>
      <c r="AO63" s="215">
        <f t="shared" si="25"/>
        <v>0</v>
      </c>
      <c r="AP63" s="216">
        <f t="shared" si="26"/>
        <v>0</v>
      </c>
      <c r="AQ63" s="26">
        <f t="shared" si="27"/>
        <v>56</v>
      </c>
      <c r="AR63" s="217"/>
      <c r="AS63" s="218" t="str">
        <f t="shared" si="28"/>
        <v>会場0</v>
      </c>
      <c r="AU63" s="423" t="str">
        <f>IF(C63="","","申込責任者："&amp;申込責任者!$N$23&amp;","&amp;AM63)</f>
        <v/>
      </c>
      <c r="AW63" s="346" t="str">
        <f t="shared" si="18"/>
        <v/>
      </c>
    </row>
    <row r="64" spans="1:67" ht="18" customHeight="1">
      <c r="A64" s="220">
        <v>57</v>
      </c>
      <c r="B64" s="465" t="str">
        <f>IF(OR(C64="",G64="",H64=""),"",申込責任者!$N$14&amp;"-"&amp;TEXT(A64,"000")&amp;"_"&amp;PROPER(G64)&amp;"_"&amp;PROPER(H64)&amp;".jpg")</f>
        <v/>
      </c>
      <c r="C64" s="466"/>
      <c r="D64" s="467"/>
      <c r="E64" s="467"/>
      <c r="F64" s="467"/>
      <c r="G64" s="467"/>
      <c r="H64" s="467"/>
      <c r="I64" s="468"/>
      <c r="J64" s="471"/>
      <c r="K64" s="470"/>
      <c r="L64" s="470"/>
      <c r="M64" s="209"/>
      <c r="N64" s="209"/>
      <c r="O64" s="209"/>
      <c r="P64" s="208"/>
      <c r="Q64" s="210"/>
      <c r="R64" s="211"/>
      <c r="S64" s="208"/>
      <c r="T64" s="208"/>
      <c r="U64" s="208"/>
      <c r="V64" s="208"/>
      <c r="W64" s="208"/>
      <c r="X64" s="208"/>
      <c r="Y64" s="208"/>
      <c r="Z64" s="208"/>
      <c r="AA64" s="208"/>
      <c r="AB64" s="408"/>
      <c r="AC64" s="204"/>
      <c r="AD64" s="389"/>
      <c r="AE64" s="396">
        <f t="shared" si="19"/>
        <v>57</v>
      </c>
      <c r="AF64" s="393" t="str">
        <f t="shared" si="17"/>
        <v/>
      </c>
      <c r="AG64" s="113" t="str">
        <f t="shared" si="20"/>
        <v/>
      </c>
      <c r="AH64" s="357" t="str">
        <f t="shared" si="12"/>
        <v/>
      </c>
      <c r="AI64" s="212" t="str">
        <f ca="1">IF(OR(C64="",申込責任者!$N$31=""),"",申込責任者!$N$31)</f>
        <v/>
      </c>
      <c r="AJ64" s="213" t="str">
        <f>IF(OR(C64="",申込責任者!$G$32=""),"",申込責任者!$G$32)</f>
        <v/>
      </c>
      <c r="AK64" s="213" t="str">
        <f t="shared" si="21"/>
        <v/>
      </c>
      <c r="AL64" s="214">
        <f t="shared" si="22"/>
        <v>0</v>
      </c>
      <c r="AM64" s="213" t="str">
        <f t="shared" si="23"/>
        <v/>
      </c>
      <c r="AN64" s="215">
        <f t="shared" si="24"/>
        <v>0</v>
      </c>
      <c r="AO64" s="215">
        <f t="shared" si="25"/>
        <v>0</v>
      </c>
      <c r="AP64" s="216">
        <f t="shared" si="26"/>
        <v>0</v>
      </c>
      <c r="AQ64" s="26">
        <f t="shared" si="27"/>
        <v>57</v>
      </c>
      <c r="AR64" s="217"/>
      <c r="AS64" s="218" t="str">
        <f t="shared" si="28"/>
        <v>会場0</v>
      </c>
      <c r="AU64" s="423" t="str">
        <f>IF(C64="","","申込責任者："&amp;申込責任者!$N$23&amp;","&amp;AM64)</f>
        <v/>
      </c>
      <c r="AW64" s="346" t="str">
        <f t="shared" si="18"/>
        <v/>
      </c>
    </row>
    <row r="65" spans="1:49" ht="18" customHeight="1">
      <c r="A65" s="220">
        <v>58</v>
      </c>
      <c r="B65" s="465" t="str">
        <f>IF(OR(C65="",G65="",H65=""),"",申込責任者!$N$14&amp;"-"&amp;TEXT(A65,"000")&amp;"_"&amp;PROPER(G65)&amp;"_"&amp;PROPER(H65)&amp;".jpg")</f>
        <v/>
      </c>
      <c r="C65" s="466"/>
      <c r="D65" s="467"/>
      <c r="E65" s="467"/>
      <c r="F65" s="467"/>
      <c r="G65" s="467"/>
      <c r="H65" s="467"/>
      <c r="I65" s="468"/>
      <c r="J65" s="471"/>
      <c r="K65" s="470"/>
      <c r="L65" s="470"/>
      <c r="M65" s="209"/>
      <c r="N65" s="209"/>
      <c r="O65" s="209"/>
      <c r="P65" s="208"/>
      <c r="Q65" s="210"/>
      <c r="R65" s="211"/>
      <c r="S65" s="208"/>
      <c r="T65" s="208"/>
      <c r="U65" s="208"/>
      <c r="V65" s="208"/>
      <c r="W65" s="208"/>
      <c r="X65" s="208"/>
      <c r="Y65" s="208"/>
      <c r="Z65" s="208"/>
      <c r="AA65" s="208"/>
      <c r="AB65" s="408"/>
      <c r="AC65" s="204"/>
      <c r="AD65" s="389"/>
      <c r="AE65" s="396">
        <f t="shared" si="19"/>
        <v>58</v>
      </c>
      <c r="AF65" s="393" t="str">
        <f t="shared" si="17"/>
        <v/>
      </c>
      <c r="AG65" s="113" t="str">
        <f t="shared" si="20"/>
        <v/>
      </c>
      <c r="AH65" s="357" t="str">
        <f t="shared" si="12"/>
        <v/>
      </c>
      <c r="AI65" s="212" t="str">
        <f ca="1">IF(OR(C65="",申込責任者!$N$31=""),"",申込責任者!$N$31)</f>
        <v/>
      </c>
      <c r="AJ65" s="213" t="str">
        <f>IF(OR(C65="",申込責任者!$G$32=""),"",申込責任者!$G$32)</f>
        <v/>
      </c>
      <c r="AK65" s="213" t="str">
        <f t="shared" si="21"/>
        <v/>
      </c>
      <c r="AL65" s="214">
        <f t="shared" si="22"/>
        <v>0</v>
      </c>
      <c r="AM65" s="213" t="str">
        <f t="shared" si="23"/>
        <v/>
      </c>
      <c r="AN65" s="215">
        <f t="shared" si="24"/>
        <v>0</v>
      </c>
      <c r="AO65" s="215">
        <f t="shared" si="25"/>
        <v>0</v>
      </c>
      <c r="AP65" s="216">
        <f t="shared" si="26"/>
        <v>0</v>
      </c>
      <c r="AQ65" s="26">
        <f t="shared" si="27"/>
        <v>58</v>
      </c>
      <c r="AR65" s="217"/>
      <c r="AS65" s="218" t="str">
        <f t="shared" si="28"/>
        <v>会場0</v>
      </c>
      <c r="AU65" s="423" t="str">
        <f>IF(C65="","","申込責任者："&amp;申込責任者!$N$23&amp;","&amp;AM65)</f>
        <v/>
      </c>
      <c r="AW65" s="346" t="str">
        <f t="shared" si="18"/>
        <v/>
      </c>
    </row>
    <row r="66" spans="1:49" ht="18" customHeight="1">
      <c r="A66" s="220">
        <v>59</v>
      </c>
      <c r="B66" s="465" t="str">
        <f>IF(OR(C66="",G66="",H66=""),"",申込責任者!$N$14&amp;"-"&amp;TEXT(A66,"000")&amp;"_"&amp;PROPER(G66)&amp;"_"&amp;PROPER(H66)&amp;".jpg")</f>
        <v/>
      </c>
      <c r="C66" s="466"/>
      <c r="D66" s="467"/>
      <c r="E66" s="467"/>
      <c r="F66" s="467"/>
      <c r="G66" s="467"/>
      <c r="H66" s="467"/>
      <c r="I66" s="468"/>
      <c r="J66" s="471"/>
      <c r="K66" s="470"/>
      <c r="L66" s="470"/>
      <c r="M66" s="209"/>
      <c r="N66" s="209"/>
      <c r="O66" s="209"/>
      <c r="P66" s="208"/>
      <c r="Q66" s="210"/>
      <c r="R66" s="211"/>
      <c r="S66" s="208"/>
      <c r="T66" s="208"/>
      <c r="U66" s="208"/>
      <c r="V66" s="208"/>
      <c r="W66" s="208"/>
      <c r="X66" s="208"/>
      <c r="Y66" s="208"/>
      <c r="Z66" s="208"/>
      <c r="AA66" s="208"/>
      <c r="AB66" s="408"/>
      <c r="AC66" s="204"/>
      <c r="AD66" s="389"/>
      <c r="AE66" s="396">
        <f t="shared" si="19"/>
        <v>59</v>
      </c>
      <c r="AF66" s="393" t="str">
        <f t="shared" si="17"/>
        <v/>
      </c>
      <c r="AG66" s="113" t="str">
        <f t="shared" si="20"/>
        <v/>
      </c>
      <c r="AH66" s="357" t="str">
        <f t="shared" si="12"/>
        <v/>
      </c>
      <c r="AI66" s="212" t="str">
        <f ca="1">IF(OR(C66="",申込責任者!$N$31=""),"",申込責任者!$N$31)</f>
        <v/>
      </c>
      <c r="AJ66" s="213" t="str">
        <f>IF(OR(C66="",申込責任者!$G$32=""),"",申込責任者!$G$32)</f>
        <v/>
      </c>
      <c r="AK66" s="213" t="str">
        <f t="shared" si="21"/>
        <v/>
      </c>
      <c r="AL66" s="214">
        <f t="shared" si="22"/>
        <v>0</v>
      </c>
      <c r="AM66" s="213" t="str">
        <f t="shared" si="23"/>
        <v/>
      </c>
      <c r="AN66" s="215">
        <f t="shared" si="24"/>
        <v>0</v>
      </c>
      <c r="AO66" s="215">
        <f t="shared" si="25"/>
        <v>0</v>
      </c>
      <c r="AP66" s="216">
        <f t="shared" si="26"/>
        <v>0</v>
      </c>
      <c r="AQ66" s="26">
        <f t="shared" si="27"/>
        <v>59</v>
      </c>
      <c r="AR66" s="217"/>
      <c r="AS66" s="218" t="str">
        <f t="shared" si="28"/>
        <v>会場0</v>
      </c>
      <c r="AU66" s="423" t="str">
        <f>IF(C66="","","申込責任者："&amp;申込責任者!$N$23&amp;","&amp;AM66)</f>
        <v/>
      </c>
      <c r="AW66" s="346" t="str">
        <f t="shared" si="18"/>
        <v/>
      </c>
    </row>
    <row r="67" spans="1:49" ht="18" customHeight="1">
      <c r="A67" s="220">
        <v>60</v>
      </c>
      <c r="B67" s="465" t="str">
        <f>IF(OR(C67="",G67="",H67=""),"",申込責任者!$N$14&amp;"-"&amp;TEXT(A67,"000")&amp;"_"&amp;PROPER(G67)&amp;"_"&amp;PROPER(H67)&amp;".jpg")</f>
        <v/>
      </c>
      <c r="C67" s="466"/>
      <c r="D67" s="467"/>
      <c r="E67" s="467"/>
      <c r="F67" s="467"/>
      <c r="G67" s="467"/>
      <c r="H67" s="467"/>
      <c r="I67" s="468"/>
      <c r="J67" s="471"/>
      <c r="K67" s="470"/>
      <c r="L67" s="470"/>
      <c r="M67" s="209"/>
      <c r="N67" s="209"/>
      <c r="O67" s="209"/>
      <c r="P67" s="208"/>
      <c r="Q67" s="210"/>
      <c r="R67" s="211"/>
      <c r="S67" s="208"/>
      <c r="T67" s="208"/>
      <c r="U67" s="208"/>
      <c r="V67" s="208"/>
      <c r="W67" s="208"/>
      <c r="X67" s="208"/>
      <c r="Y67" s="208"/>
      <c r="Z67" s="208"/>
      <c r="AA67" s="208"/>
      <c r="AB67" s="408"/>
      <c r="AC67" s="204"/>
      <c r="AD67" s="389"/>
      <c r="AE67" s="396">
        <f t="shared" si="19"/>
        <v>60</v>
      </c>
      <c r="AF67" s="393" t="str">
        <f t="shared" si="17"/>
        <v/>
      </c>
      <c r="AG67" s="113" t="str">
        <f t="shared" si="20"/>
        <v/>
      </c>
      <c r="AH67" s="357" t="str">
        <f t="shared" si="12"/>
        <v/>
      </c>
      <c r="AI67" s="212" t="str">
        <f ca="1">IF(OR(C67="",申込責任者!$N$31=""),"",申込責任者!$N$31)</f>
        <v/>
      </c>
      <c r="AJ67" s="213" t="str">
        <f>IF(OR(C67="",申込責任者!$G$32=""),"",申込責任者!$G$32)</f>
        <v/>
      </c>
      <c r="AK67" s="213" t="str">
        <f t="shared" si="21"/>
        <v/>
      </c>
      <c r="AL67" s="214">
        <f t="shared" si="22"/>
        <v>0</v>
      </c>
      <c r="AM67" s="213" t="str">
        <f t="shared" si="23"/>
        <v/>
      </c>
      <c r="AN67" s="215">
        <f t="shared" si="24"/>
        <v>0</v>
      </c>
      <c r="AO67" s="215">
        <f t="shared" si="25"/>
        <v>0</v>
      </c>
      <c r="AP67" s="216">
        <f t="shared" si="26"/>
        <v>0</v>
      </c>
      <c r="AQ67" s="26">
        <f t="shared" si="27"/>
        <v>60</v>
      </c>
      <c r="AR67" s="217"/>
      <c r="AS67" s="218" t="str">
        <f t="shared" si="28"/>
        <v>会場0</v>
      </c>
      <c r="AU67" s="423" t="str">
        <f>IF(C67="","","申込責任者："&amp;申込責任者!$N$23&amp;","&amp;AM67)</f>
        <v/>
      </c>
      <c r="AW67" s="346" t="str">
        <f t="shared" si="18"/>
        <v/>
      </c>
    </row>
    <row r="68" spans="1:49" ht="18" customHeight="1">
      <c r="A68" s="220">
        <v>61</v>
      </c>
      <c r="B68" s="465" t="str">
        <f>IF(OR(C68="",G68="",H68=""),"",申込責任者!$N$14&amp;"-"&amp;TEXT(A68,"000")&amp;"_"&amp;PROPER(G68)&amp;"_"&amp;PROPER(H68)&amp;".jpg")</f>
        <v/>
      </c>
      <c r="C68" s="466"/>
      <c r="D68" s="467"/>
      <c r="E68" s="467"/>
      <c r="F68" s="467"/>
      <c r="G68" s="467"/>
      <c r="H68" s="467"/>
      <c r="I68" s="468"/>
      <c r="J68" s="471"/>
      <c r="K68" s="470"/>
      <c r="L68" s="470"/>
      <c r="M68" s="209"/>
      <c r="N68" s="209"/>
      <c r="O68" s="209"/>
      <c r="P68" s="208"/>
      <c r="Q68" s="210"/>
      <c r="R68" s="211"/>
      <c r="S68" s="208"/>
      <c r="T68" s="208"/>
      <c r="U68" s="208"/>
      <c r="V68" s="208"/>
      <c r="W68" s="208"/>
      <c r="X68" s="208"/>
      <c r="Y68" s="208"/>
      <c r="Z68" s="208"/>
      <c r="AA68" s="208"/>
      <c r="AB68" s="408"/>
      <c r="AC68" s="204"/>
      <c r="AD68" s="389"/>
      <c r="AE68" s="396">
        <f t="shared" si="19"/>
        <v>61</v>
      </c>
      <c r="AF68" s="393" t="str">
        <f t="shared" si="17"/>
        <v/>
      </c>
      <c r="AG68" s="113" t="str">
        <f t="shared" si="20"/>
        <v/>
      </c>
      <c r="AH68" s="357" t="str">
        <f t="shared" si="12"/>
        <v/>
      </c>
      <c r="AI68" s="212" t="str">
        <f ca="1">IF(OR(C68="",申込責任者!$N$31=""),"",申込責任者!$N$31)</f>
        <v/>
      </c>
      <c r="AJ68" s="213" t="str">
        <f>IF(OR(C68="",申込責任者!$G$32=""),"",申込責任者!$G$32)</f>
        <v/>
      </c>
      <c r="AK68" s="213" t="str">
        <f t="shared" si="21"/>
        <v/>
      </c>
      <c r="AL68" s="214">
        <f t="shared" si="22"/>
        <v>0</v>
      </c>
      <c r="AM68" s="213" t="str">
        <f t="shared" si="23"/>
        <v/>
      </c>
      <c r="AN68" s="215">
        <f t="shared" si="24"/>
        <v>0</v>
      </c>
      <c r="AO68" s="215">
        <f t="shared" si="25"/>
        <v>0</v>
      </c>
      <c r="AP68" s="216">
        <f t="shared" si="26"/>
        <v>0</v>
      </c>
      <c r="AQ68" s="26">
        <f t="shared" si="27"/>
        <v>61</v>
      </c>
      <c r="AR68" s="217"/>
      <c r="AS68" s="218" t="str">
        <f t="shared" si="28"/>
        <v>会場0</v>
      </c>
      <c r="AU68" s="423" t="str">
        <f>IF(C68="","","申込責任者："&amp;申込責任者!$N$23&amp;","&amp;AM68)</f>
        <v/>
      </c>
      <c r="AW68" s="346" t="str">
        <f t="shared" si="18"/>
        <v/>
      </c>
    </row>
    <row r="69" spans="1:49" ht="18" customHeight="1">
      <c r="A69" s="220">
        <v>62</v>
      </c>
      <c r="B69" s="465" t="str">
        <f>IF(OR(C69="",G69="",H69=""),"",申込責任者!$N$14&amp;"-"&amp;TEXT(A69,"000")&amp;"_"&amp;PROPER(G69)&amp;"_"&amp;PROPER(H69)&amp;".jpg")</f>
        <v/>
      </c>
      <c r="C69" s="466"/>
      <c r="D69" s="467"/>
      <c r="E69" s="467"/>
      <c r="F69" s="467"/>
      <c r="G69" s="467"/>
      <c r="H69" s="467"/>
      <c r="I69" s="468"/>
      <c r="J69" s="471"/>
      <c r="K69" s="470"/>
      <c r="L69" s="470"/>
      <c r="M69" s="209"/>
      <c r="N69" s="209"/>
      <c r="O69" s="209"/>
      <c r="P69" s="208"/>
      <c r="Q69" s="210"/>
      <c r="R69" s="211"/>
      <c r="S69" s="208"/>
      <c r="T69" s="208"/>
      <c r="U69" s="208"/>
      <c r="V69" s="208"/>
      <c r="W69" s="208"/>
      <c r="X69" s="208"/>
      <c r="Y69" s="208"/>
      <c r="Z69" s="208"/>
      <c r="AA69" s="208"/>
      <c r="AB69" s="408"/>
      <c r="AC69" s="204"/>
      <c r="AD69" s="389"/>
      <c r="AE69" s="396">
        <f t="shared" si="19"/>
        <v>62</v>
      </c>
      <c r="AF69" s="393" t="str">
        <f t="shared" si="17"/>
        <v/>
      </c>
      <c r="AG69" s="113" t="str">
        <f t="shared" si="20"/>
        <v/>
      </c>
      <c r="AH69" s="357" t="str">
        <f t="shared" si="12"/>
        <v/>
      </c>
      <c r="AI69" s="212" t="str">
        <f ca="1">IF(OR(C69="",申込責任者!$N$31=""),"",申込責任者!$N$31)</f>
        <v/>
      </c>
      <c r="AJ69" s="213" t="str">
        <f>IF(OR(C69="",申込責任者!$G$32=""),"",申込責任者!$G$32)</f>
        <v/>
      </c>
      <c r="AK69" s="213" t="str">
        <f t="shared" si="21"/>
        <v/>
      </c>
      <c r="AL69" s="214">
        <f t="shared" si="22"/>
        <v>0</v>
      </c>
      <c r="AM69" s="213" t="str">
        <f t="shared" si="23"/>
        <v/>
      </c>
      <c r="AN69" s="215">
        <f t="shared" si="24"/>
        <v>0</v>
      </c>
      <c r="AO69" s="215">
        <f t="shared" si="25"/>
        <v>0</v>
      </c>
      <c r="AP69" s="216">
        <f t="shared" si="26"/>
        <v>0</v>
      </c>
      <c r="AQ69" s="26">
        <f t="shared" si="27"/>
        <v>62</v>
      </c>
      <c r="AR69" s="217"/>
      <c r="AS69" s="218" t="str">
        <f t="shared" si="28"/>
        <v>会場0</v>
      </c>
      <c r="AU69" s="423" t="str">
        <f>IF(C69="","","申込責任者："&amp;申込責任者!$N$23&amp;","&amp;AM69)</f>
        <v/>
      </c>
      <c r="AW69" s="346" t="str">
        <f t="shared" si="18"/>
        <v/>
      </c>
    </row>
    <row r="70" spans="1:49" ht="18" customHeight="1">
      <c r="A70" s="220">
        <v>63</v>
      </c>
      <c r="B70" s="465" t="str">
        <f>IF(OR(C70="",G70="",H70=""),"",申込責任者!$N$14&amp;"-"&amp;TEXT(A70,"000")&amp;"_"&amp;PROPER(G70)&amp;"_"&amp;PROPER(H70)&amp;".jpg")</f>
        <v/>
      </c>
      <c r="C70" s="466"/>
      <c r="D70" s="467"/>
      <c r="E70" s="467"/>
      <c r="F70" s="467"/>
      <c r="G70" s="467"/>
      <c r="H70" s="467"/>
      <c r="I70" s="468"/>
      <c r="J70" s="471"/>
      <c r="K70" s="470"/>
      <c r="L70" s="470"/>
      <c r="M70" s="209"/>
      <c r="N70" s="209"/>
      <c r="O70" s="209"/>
      <c r="P70" s="208"/>
      <c r="Q70" s="210"/>
      <c r="R70" s="211"/>
      <c r="S70" s="208"/>
      <c r="T70" s="208"/>
      <c r="U70" s="208"/>
      <c r="V70" s="208"/>
      <c r="W70" s="208"/>
      <c r="X70" s="208"/>
      <c r="Y70" s="208"/>
      <c r="Z70" s="208"/>
      <c r="AA70" s="208"/>
      <c r="AB70" s="408"/>
      <c r="AC70" s="204"/>
      <c r="AD70" s="389"/>
      <c r="AE70" s="396">
        <f t="shared" si="19"/>
        <v>63</v>
      </c>
      <c r="AF70" s="393" t="str">
        <f t="shared" si="17"/>
        <v/>
      </c>
      <c r="AG70" s="113" t="str">
        <f t="shared" si="20"/>
        <v/>
      </c>
      <c r="AH70" s="357" t="str">
        <f t="shared" si="12"/>
        <v/>
      </c>
      <c r="AI70" s="212" t="str">
        <f ca="1">IF(OR(C70="",申込責任者!$N$31=""),"",申込責任者!$N$31)</f>
        <v/>
      </c>
      <c r="AJ70" s="213" t="str">
        <f>IF(OR(C70="",申込責任者!$G$32=""),"",申込責任者!$G$32)</f>
        <v/>
      </c>
      <c r="AK70" s="213" t="str">
        <f t="shared" si="21"/>
        <v/>
      </c>
      <c r="AL70" s="214">
        <f t="shared" si="22"/>
        <v>0</v>
      </c>
      <c r="AM70" s="213" t="str">
        <f t="shared" si="23"/>
        <v/>
      </c>
      <c r="AN70" s="215">
        <f t="shared" si="24"/>
        <v>0</v>
      </c>
      <c r="AO70" s="215">
        <f t="shared" si="25"/>
        <v>0</v>
      </c>
      <c r="AP70" s="216">
        <f t="shared" si="26"/>
        <v>0</v>
      </c>
      <c r="AQ70" s="26">
        <f t="shared" si="27"/>
        <v>63</v>
      </c>
      <c r="AR70" s="217"/>
      <c r="AS70" s="218" t="str">
        <f t="shared" si="28"/>
        <v>会場0</v>
      </c>
      <c r="AU70" s="423" t="str">
        <f>IF(C70="","","申込責任者："&amp;申込責任者!$N$23&amp;","&amp;AM70)</f>
        <v/>
      </c>
      <c r="AW70" s="346" t="str">
        <f t="shared" si="18"/>
        <v/>
      </c>
    </row>
    <row r="71" spans="1:49" ht="18" customHeight="1">
      <c r="A71" s="220">
        <v>64</v>
      </c>
      <c r="B71" s="465" t="str">
        <f>IF(OR(C71="",G71="",H71=""),"",申込責任者!$N$14&amp;"-"&amp;TEXT(A71,"000")&amp;"_"&amp;PROPER(G71)&amp;"_"&amp;PROPER(H71)&amp;".jpg")</f>
        <v/>
      </c>
      <c r="C71" s="466"/>
      <c r="D71" s="467"/>
      <c r="E71" s="467"/>
      <c r="F71" s="467"/>
      <c r="G71" s="467"/>
      <c r="H71" s="467"/>
      <c r="I71" s="468"/>
      <c r="J71" s="471"/>
      <c r="K71" s="470"/>
      <c r="L71" s="470"/>
      <c r="M71" s="209"/>
      <c r="N71" s="209"/>
      <c r="O71" s="209"/>
      <c r="P71" s="208"/>
      <c r="Q71" s="210"/>
      <c r="R71" s="211"/>
      <c r="S71" s="208"/>
      <c r="T71" s="208"/>
      <c r="U71" s="208"/>
      <c r="V71" s="208"/>
      <c r="W71" s="208"/>
      <c r="X71" s="208"/>
      <c r="Y71" s="208"/>
      <c r="Z71" s="208"/>
      <c r="AA71" s="208"/>
      <c r="AB71" s="408"/>
      <c r="AC71" s="204"/>
      <c r="AD71" s="389"/>
      <c r="AE71" s="396">
        <f t="shared" si="19"/>
        <v>64</v>
      </c>
      <c r="AF71" s="393" t="str">
        <f t="shared" ref="AF71:AF107" si="29">IF(C71="","",$AF$5)</f>
        <v/>
      </c>
      <c r="AG71" s="113" t="str">
        <f t="shared" si="20"/>
        <v/>
      </c>
      <c r="AH71" s="357" t="str">
        <f t="shared" si="12"/>
        <v/>
      </c>
      <c r="AI71" s="212" t="str">
        <f ca="1">IF(OR(C71="",申込責任者!$N$31=""),"",申込責任者!$N$31)</f>
        <v/>
      </c>
      <c r="AJ71" s="213" t="str">
        <f>IF(OR(C71="",申込責任者!$G$32=""),"",申込責任者!$G$32)</f>
        <v/>
      </c>
      <c r="AK71" s="213" t="str">
        <f t="shared" si="21"/>
        <v/>
      </c>
      <c r="AL71" s="214">
        <f t="shared" si="22"/>
        <v>0</v>
      </c>
      <c r="AM71" s="213" t="str">
        <f t="shared" si="23"/>
        <v/>
      </c>
      <c r="AN71" s="215">
        <f t="shared" si="24"/>
        <v>0</v>
      </c>
      <c r="AO71" s="215">
        <f t="shared" si="25"/>
        <v>0</v>
      </c>
      <c r="AP71" s="216">
        <f t="shared" si="26"/>
        <v>0</v>
      </c>
      <c r="AQ71" s="26">
        <f t="shared" si="27"/>
        <v>64</v>
      </c>
      <c r="AR71" s="217"/>
      <c r="AS71" s="218" t="str">
        <f t="shared" si="28"/>
        <v>会場0</v>
      </c>
      <c r="AU71" s="423" t="str">
        <f>IF(C71="","","申込責任者："&amp;申込責任者!$N$23&amp;","&amp;AM71)</f>
        <v/>
      </c>
      <c r="AW71" s="346" t="str">
        <f t="shared" si="18"/>
        <v/>
      </c>
    </row>
    <row r="72" spans="1:49" ht="18" customHeight="1">
      <c r="A72" s="220">
        <v>65</v>
      </c>
      <c r="B72" s="465" t="str">
        <f>IF(OR(C72="",G72="",H72=""),"",申込責任者!$N$14&amp;"-"&amp;TEXT(A72,"000")&amp;"_"&amp;PROPER(G72)&amp;"_"&amp;PROPER(H72)&amp;".jpg")</f>
        <v/>
      </c>
      <c r="C72" s="466"/>
      <c r="D72" s="467"/>
      <c r="E72" s="467"/>
      <c r="F72" s="467"/>
      <c r="G72" s="467"/>
      <c r="H72" s="467"/>
      <c r="I72" s="468"/>
      <c r="J72" s="471"/>
      <c r="K72" s="470"/>
      <c r="L72" s="470"/>
      <c r="M72" s="209"/>
      <c r="N72" s="209"/>
      <c r="O72" s="209"/>
      <c r="P72" s="208"/>
      <c r="Q72" s="210"/>
      <c r="R72" s="211"/>
      <c r="S72" s="208"/>
      <c r="T72" s="208"/>
      <c r="U72" s="208"/>
      <c r="V72" s="208"/>
      <c r="W72" s="208"/>
      <c r="X72" s="208"/>
      <c r="Y72" s="208"/>
      <c r="Z72" s="208"/>
      <c r="AA72" s="208"/>
      <c r="AB72" s="408"/>
      <c r="AC72" s="204"/>
      <c r="AD72" s="389"/>
      <c r="AE72" s="396">
        <f t="shared" ref="AE72:AE107" si="30">A72</f>
        <v>65</v>
      </c>
      <c r="AF72" s="393" t="str">
        <f t="shared" si="29"/>
        <v/>
      </c>
      <c r="AG72" s="113" t="str">
        <f t="shared" ref="AG72:AG107" si="31">IF(K72="","",VLOOKUP(K72,$BG$35:$BJ$43,4,FALSE))</f>
        <v/>
      </c>
      <c r="AH72" s="357" t="str">
        <f t="shared" si="12"/>
        <v/>
      </c>
      <c r="AI72" s="212" t="str">
        <f ca="1">IF(OR(C72="",申込責任者!$N$31=""),"",申込責任者!$N$31)</f>
        <v/>
      </c>
      <c r="AJ72" s="213" t="str">
        <f>IF(OR(C72="",申込責任者!$G$32=""),"",申込責任者!$G$32)</f>
        <v/>
      </c>
      <c r="AK72" s="213" t="str">
        <f t="shared" ref="AK72:AK107" si="32">P72&amp;""</f>
        <v/>
      </c>
      <c r="AL72" s="214">
        <f t="shared" ref="AL72:AL107" si="33">IF(AND($BC$4="SSA",$K72="SN2"),1,0)</f>
        <v>0</v>
      </c>
      <c r="AM72" s="213" t="str">
        <f t="shared" ref="AM72:AM107" si="34">IF(C72="","",IF($AL72=1,"SN2学科情報："&amp;M72&amp;"-"&amp;N72,""))</f>
        <v/>
      </c>
      <c r="AN72" s="215">
        <f t="shared" ref="AN72:AN107" si="35">IF(C72="",0,IF(OR(D72="",E72="",F72="",G72="",H72="",I72="",J72="",K72="",L72="",O72="",Z72=""),1,2))</f>
        <v>0</v>
      </c>
      <c r="AO72" s="215">
        <f t="shared" ref="AO72:AO107" si="36">IF(C72="",0,IF(OR(D72="",E72="",F72="",G72="",H72="",I72="",J72="",K72="",L72="",Z72=""),1,2))</f>
        <v>0</v>
      </c>
      <c r="AP72" s="216">
        <f t="shared" ref="AP72:AP107" si="37">IF(OR($C72="",AL72=0),0,IF(OR(M72="",N72=""),1,2))</f>
        <v>0</v>
      </c>
      <c r="AQ72" s="26">
        <f t="shared" si="27"/>
        <v>65</v>
      </c>
      <c r="AR72" s="217"/>
      <c r="AS72" s="218" t="str">
        <f t="shared" ref="AS72:AS107" si="38">IF(K72="","会場0",VLOOKUP(K72,$BG$35:$BJ$43,2,FALSE))</f>
        <v>会場0</v>
      </c>
      <c r="AU72" s="423" t="str">
        <f>IF(C72="","","申込責任者："&amp;申込責任者!$N$23&amp;","&amp;AM72)</f>
        <v/>
      </c>
      <c r="AW72" s="346" t="str">
        <f t="shared" si="18"/>
        <v/>
      </c>
    </row>
    <row r="73" spans="1:49" ht="18" customHeight="1">
      <c r="A73" s="220">
        <v>66</v>
      </c>
      <c r="B73" s="465" t="str">
        <f>IF(OR(C73="",G73="",H73=""),"",申込責任者!$N$14&amp;"-"&amp;TEXT(A73,"000")&amp;"_"&amp;PROPER(G73)&amp;"_"&amp;PROPER(H73)&amp;".jpg")</f>
        <v/>
      </c>
      <c r="C73" s="466"/>
      <c r="D73" s="467"/>
      <c r="E73" s="467"/>
      <c r="F73" s="467"/>
      <c r="G73" s="467"/>
      <c r="H73" s="467"/>
      <c r="I73" s="468"/>
      <c r="J73" s="471"/>
      <c r="K73" s="470"/>
      <c r="L73" s="470"/>
      <c r="M73" s="209"/>
      <c r="N73" s="209"/>
      <c r="O73" s="209"/>
      <c r="P73" s="208"/>
      <c r="Q73" s="210"/>
      <c r="R73" s="211"/>
      <c r="S73" s="208"/>
      <c r="T73" s="208"/>
      <c r="U73" s="208"/>
      <c r="V73" s="208"/>
      <c r="W73" s="208"/>
      <c r="X73" s="208"/>
      <c r="Y73" s="208"/>
      <c r="Z73" s="208"/>
      <c r="AA73" s="208"/>
      <c r="AB73" s="408"/>
      <c r="AC73" s="204"/>
      <c r="AD73" s="389"/>
      <c r="AE73" s="396">
        <f t="shared" si="30"/>
        <v>66</v>
      </c>
      <c r="AF73" s="393" t="str">
        <f t="shared" si="29"/>
        <v/>
      </c>
      <c r="AG73" s="113" t="str">
        <f t="shared" si="31"/>
        <v/>
      </c>
      <c r="AH73" s="357" t="str">
        <f t="shared" si="12"/>
        <v/>
      </c>
      <c r="AI73" s="212" t="str">
        <f ca="1">IF(OR(C73="",申込責任者!$N$31=""),"",申込責任者!$N$31)</f>
        <v/>
      </c>
      <c r="AJ73" s="213" t="str">
        <f>IF(OR(C73="",申込責任者!$G$32=""),"",申込責任者!$G$32)</f>
        <v/>
      </c>
      <c r="AK73" s="213" t="str">
        <f t="shared" si="32"/>
        <v/>
      </c>
      <c r="AL73" s="214">
        <f t="shared" si="33"/>
        <v>0</v>
      </c>
      <c r="AM73" s="213" t="str">
        <f t="shared" si="34"/>
        <v/>
      </c>
      <c r="AN73" s="215">
        <f t="shared" si="35"/>
        <v>0</v>
      </c>
      <c r="AO73" s="215">
        <f t="shared" si="36"/>
        <v>0</v>
      </c>
      <c r="AP73" s="216">
        <f t="shared" si="37"/>
        <v>0</v>
      </c>
      <c r="AQ73" s="26">
        <f t="shared" ref="AQ73:AQ107" si="39">AE73</f>
        <v>66</v>
      </c>
      <c r="AR73" s="217"/>
      <c r="AS73" s="218" t="str">
        <f t="shared" si="38"/>
        <v>会場0</v>
      </c>
      <c r="AU73" s="423" t="str">
        <f>IF(C73="","","申込責任者："&amp;申込責任者!$N$23&amp;","&amp;AM73)</f>
        <v/>
      </c>
      <c r="AW73" s="346" t="str">
        <f t="shared" ref="AW73:AW107" si="40">IF(OR(C73="",$AW$4=""),"",$AW$4)</f>
        <v/>
      </c>
    </row>
    <row r="74" spans="1:49" ht="18" customHeight="1">
      <c r="A74" s="220">
        <v>67</v>
      </c>
      <c r="B74" s="465" t="str">
        <f>IF(OR(C74="",G74="",H74=""),"",申込責任者!$N$14&amp;"-"&amp;TEXT(A74,"000")&amp;"_"&amp;PROPER(G74)&amp;"_"&amp;PROPER(H74)&amp;".jpg")</f>
        <v/>
      </c>
      <c r="C74" s="466"/>
      <c r="D74" s="467"/>
      <c r="E74" s="467"/>
      <c r="F74" s="467"/>
      <c r="G74" s="467"/>
      <c r="H74" s="467"/>
      <c r="I74" s="468"/>
      <c r="J74" s="471"/>
      <c r="K74" s="470"/>
      <c r="L74" s="470"/>
      <c r="M74" s="209"/>
      <c r="N74" s="209"/>
      <c r="O74" s="209"/>
      <c r="P74" s="208"/>
      <c r="Q74" s="210"/>
      <c r="R74" s="211"/>
      <c r="S74" s="208"/>
      <c r="T74" s="208"/>
      <c r="U74" s="208"/>
      <c r="V74" s="208"/>
      <c r="W74" s="208"/>
      <c r="X74" s="208"/>
      <c r="Y74" s="208"/>
      <c r="Z74" s="208"/>
      <c r="AA74" s="208"/>
      <c r="AB74" s="408"/>
      <c r="AC74" s="204"/>
      <c r="AD74" s="389"/>
      <c r="AE74" s="396">
        <f t="shared" si="30"/>
        <v>67</v>
      </c>
      <c r="AF74" s="393" t="str">
        <f t="shared" si="29"/>
        <v/>
      </c>
      <c r="AG74" s="113" t="str">
        <f t="shared" si="31"/>
        <v/>
      </c>
      <c r="AH74" s="357" t="str">
        <f t="shared" si="12"/>
        <v/>
      </c>
      <c r="AI74" s="212" t="str">
        <f ca="1">IF(OR(C74="",申込責任者!$N$31=""),"",申込責任者!$N$31)</f>
        <v/>
      </c>
      <c r="AJ74" s="213" t="str">
        <f>IF(OR(C74="",申込責任者!$G$32=""),"",申込責任者!$G$32)</f>
        <v/>
      </c>
      <c r="AK74" s="213" t="str">
        <f t="shared" si="32"/>
        <v/>
      </c>
      <c r="AL74" s="214">
        <f t="shared" si="33"/>
        <v>0</v>
      </c>
      <c r="AM74" s="213" t="str">
        <f t="shared" si="34"/>
        <v/>
      </c>
      <c r="AN74" s="215">
        <f t="shared" si="35"/>
        <v>0</v>
      </c>
      <c r="AO74" s="215">
        <f t="shared" si="36"/>
        <v>0</v>
      </c>
      <c r="AP74" s="216">
        <f t="shared" si="37"/>
        <v>0</v>
      </c>
      <c r="AQ74" s="26">
        <f t="shared" si="39"/>
        <v>67</v>
      </c>
      <c r="AR74" s="217"/>
      <c r="AS74" s="218" t="str">
        <f t="shared" si="38"/>
        <v>会場0</v>
      </c>
      <c r="AU74" s="423" t="str">
        <f>IF(C74="","","申込責任者："&amp;申込責任者!$N$23&amp;","&amp;AM74)</f>
        <v/>
      </c>
      <c r="AW74" s="346" t="str">
        <f t="shared" si="40"/>
        <v/>
      </c>
    </row>
    <row r="75" spans="1:49" ht="18" customHeight="1">
      <c r="A75" s="220">
        <v>68</v>
      </c>
      <c r="B75" s="465" t="str">
        <f>IF(OR(C75="",G75="",H75=""),"",申込責任者!$N$14&amp;"-"&amp;TEXT(A75,"000")&amp;"_"&amp;PROPER(G75)&amp;"_"&amp;PROPER(H75)&amp;".jpg")</f>
        <v/>
      </c>
      <c r="C75" s="466"/>
      <c r="D75" s="467"/>
      <c r="E75" s="467"/>
      <c r="F75" s="467"/>
      <c r="G75" s="467"/>
      <c r="H75" s="467"/>
      <c r="I75" s="468"/>
      <c r="J75" s="471"/>
      <c r="K75" s="470"/>
      <c r="L75" s="470"/>
      <c r="M75" s="209"/>
      <c r="N75" s="209"/>
      <c r="O75" s="209"/>
      <c r="P75" s="208"/>
      <c r="Q75" s="210"/>
      <c r="R75" s="211"/>
      <c r="S75" s="208"/>
      <c r="T75" s="208"/>
      <c r="U75" s="208"/>
      <c r="V75" s="208"/>
      <c r="W75" s="208"/>
      <c r="X75" s="208"/>
      <c r="Y75" s="208"/>
      <c r="Z75" s="208"/>
      <c r="AA75" s="208"/>
      <c r="AB75" s="408"/>
      <c r="AC75" s="204"/>
      <c r="AD75" s="389"/>
      <c r="AE75" s="396">
        <f t="shared" si="30"/>
        <v>68</v>
      </c>
      <c r="AF75" s="393" t="str">
        <f t="shared" si="29"/>
        <v/>
      </c>
      <c r="AG75" s="113" t="str">
        <f t="shared" si="31"/>
        <v/>
      </c>
      <c r="AH75" s="357" t="str">
        <f t="shared" ref="AH75:AH107" si="41">IF(C75="","",IF(O75="","不要",VLOOKUP(O75,$AY$39:$AZ$40,2,FALSE)))</f>
        <v/>
      </c>
      <c r="AI75" s="212" t="str">
        <f ca="1">IF(OR(C75="",申込責任者!$N$31=""),"",申込責任者!$N$31)</f>
        <v/>
      </c>
      <c r="AJ75" s="213" t="str">
        <f>IF(OR(C75="",申込責任者!$G$32=""),"",申込責任者!$G$32)</f>
        <v/>
      </c>
      <c r="AK75" s="213" t="str">
        <f t="shared" si="32"/>
        <v/>
      </c>
      <c r="AL75" s="214">
        <f t="shared" si="33"/>
        <v>0</v>
      </c>
      <c r="AM75" s="213" t="str">
        <f t="shared" si="34"/>
        <v/>
      </c>
      <c r="AN75" s="215">
        <f t="shared" si="35"/>
        <v>0</v>
      </c>
      <c r="AO75" s="215">
        <f t="shared" si="36"/>
        <v>0</v>
      </c>
      <c r="AP75" s="216">
        <f t="shared" si="37"/>
        <v>0</v>
      </c>
      <c r="AQ75" s="26">
        <f t="shared" si="39"/>
        <v>68</v>
      </c>
      <c r="AR75" s="217"/>
      <c r="AS75" s="218" t="str">
        <f t="shared" si="38"/>
        <v>会場0</v>
      </c>
      <c r="AU75" s="423" t="str">
        <f>IF(C75="","","申込責任者："&amp;申込責任者!$N$23&amp;","&amp;AM75)</f>
        <v/>
      </c>
      <c r="AW75" s="346" t="str">
        <f t="shared" si="40"/>
        <v/>
      </c>
    </row>
    <row r="76" spans="1:49" ht="18" customHeight="1">
      <c r="A76" s="220">
        <v>69</v>
      </c>
      <c r="B76" s="465" t="str">
        <f>IF(OR(C76="",G76="",H76=""),"",申込責任者!$N$14&amp;"-"&amp;TEXT(A76,"000")&amp;"_"&amp;PROPER(G76)&amp;"_"&amp;PROPER(H76)&amp;".jpg")</f>
        <v/>
      </c>
      <c r="C76" s="466"/>
      <c r="D76" s="467"/>
      <c r="E76" s="467"/>
      <c r="F76" s="467"/>
      <c r="G76" s="467"/>
      <c r="H76" s="467"/>
      <c r="I76" s="468"/>
      <c r="J76" s="471"/>
      <c r="K76" s="470"/>
      <c r="L76" s="470"/>
      <c r="M76" s="209"/>
      <c r="N76" s="209"/>
      <c r="O76" s="209"/>
      <c r="P76" s="208"/>
      <c r="Q76" s="210"/>
      <c r="R76" s="211"/>
      <c r="S76" s="208"/>
      <c r="T76" s="208"/>
      <c r="U76" s="208"/>
      <c r="V76" s="208"/>
      <c r="W76" s="208"/>
      <c r="X76" s="208"/>
      <c r="Y76" s="208"/>
      <c r="Z76" s="208"/>
      <c r="AA76" s="208"/>
      <c r="AB76" s="408"/>
      <c r="AC76" s="204"/>
      <c r="AD76" s="389"/>
      <c r="AE76" s="396">
        <f t="shared" si="30"/>
        <v>69</v>
      </c>
      <c r="AF76" s="393" t="str">
        <f t="shared" si="29"/>
        <v/>
      </c>
      <c r="AG76" s="113" t="str">
        <f t="shared" si="31"/>
        <v/>
      </c>
      <c r="AH76" s="357" t="str">
        <f t="shared" si="41"/>
        <v/>
      </c>
      <c r="AI76" s="212" t="str">
        <f ca="1">IF(OR(C76="",申込責任者!$N$31=""),"",申込責任者!$N$31)</f>
        <v/>
      </c>
      <c r="AJ76" s="213" t="str">
        <f>IF(OR(C76="",申込責任者!$G$32=""),"",申込責任者!$G$32)</f>
        <v/>
      </c>
      <c r="AK76" s="213" t="str">
        <f t="shared" si="32"/>
        <v/>
      </c>
      <c r="AL76" s="214">
        <f t="shared" si="33"/>
        <v>0</v>
      </c>
      <c r="AM76" s="213" t="str">
        <f t="shared" si="34"/>
        <v/>
      </c>
      <c r="AN76" s="215">
        <f t="shared" si="35"/>
        <v>0</v>
      </c>
      <c r="AO76" s="215">
        <f t="shared" si="36"/>
        <v>0</v>
      </c>
      <c r="AP76" s="216">
        <f t="shared" si="37"/>
        <v>0</v>
      </c>
      <c r="AQ76" s="26">
        <f t="shared" si="39"/>
        <v>69</v>
      </c>
      <c r="AR76" s="217"/>
      <c r="AS76" s="218" t="str">
        <f t="shared" si="38"/>
        <v>会場0</v>
      </c>
      <c r="AU76" s="423" t="str">
        <f>IF(C76="","","申込責任者："&amp;申込責任者!$N$23&amp;","&amp;AM76)</f>
        <v/>
      </c>
      <c r="AW76" s="346" t="str">
        <f t="shared" si="40"/>
        <v/>
      </c>
    </row>
    <row r="77" spans="1:49" ht="18" customHeight="1">
      <c r="A77" s="220">
        <v>70</v>
      </c>
      <c r="B77" s="465" t="str">
        <f>IF(OR(C77="",G77="",H77=""),"",申込責任者!$N$14&amp;"-"&amp;TEXT(A77,"000")&amp;"_"&amp;PROPER(G77)&amp;"_"&amp;PROPER(H77)&amp;".jpg")</f>
        <v/>
      </c>
      <c r="C77" s="466"/>
      <c r="D77" s="467"/>
      <c r="E77" s="467"/>
      <c r="F77" s="467"/>
      <c r="G77" s="467"/>
      <c r="H77" s="467"/>
      <c r="I77" s="468"/>
      <c r="J77" s="471"/>
      <c r="K77" s="470"/>
      <c r="L77" s="470"/>
      <c r="M77" s="209"/>
      <c r="N77" s="209"/>
      <c r="O77" s="209"/>
      <c r="P77" s="208"/>
      <c r="Q77" s="210"/>
      <c r="R77" s="211"/>
      <c r="S77" s="208"/>
      <c r="T77" s="208"/>
      <c r="U77" s="208"/>
      <c r="V77" s="208"/>
      <c r="W77" s="208"/>
      <c r="X77" s="208"/>
      <c r="Y77" s="208"/>
      <c r="Z77" s="208"/>
      <c r="AA77" s="208"/>
      <c r="AB77" s="408"/>
      <c r="AC77" s="204"/>
      <c r="AD77" s="389"/>
      <c r="AE77" s="396">
        <f t="shared" si="30"/>
        <v>70</v>
      </c>
      <c r="AF77" s="393" t="str">
        <f t="shared" si="29"/>
        <v/>
      </c>
      <c r="AG77" s="113" t="str">
        <f t="shared" si="31"/>
        <v/>
      </c>
      <c r="AH77" s="357" t="str">
        <f t="shared" si="41"/>
        <v/>
      </c>
      <c r="AI77" s="212" t="str">
        <f ca="1">IF(OR(C77="",申込責任者!$N$31=""),"",申込責任者!$N$31)</f>
        <v/>
      </c>
      <c r="AJ77" s="213" t="str">
        <f>IF(OR(C77="",申込責任者!$G$32=""),"",申込責任者!$G$32)</f>
        <v/>
      </c>
      <c r="AK77" s="213" t="str">
        <f t="shared" si="32"/>
        <v/>
      </c>
      <c r="AL77" s="214">
        <f t="shared" si="33"/>
        <v>0</v>
      </c>
      <c r="AM77" s="213" t="str">
        <f t="shared" si="34"/>
        <v/>
      </c>
      <c r="AN77" s="215">
        <f t="shared" si="35"/>
        <v>0</v>
      </c>
      <c r="AO77" s="215">
        <f t="shared" si="36"/>
        <v>0</v>
      </c>
      <c r="AP77" s="216">
        <f t="shared" si="37"/>
        <v>0</v>
      </c>
      <c r="AQ77" s="26">
        <f t="shared" si="39"/>
        <v>70</v>
      </c>
      <c r="AR77" s="217"/>
      <c r="AS77" s="218" t="str">
        <f t="shared" si="38"/>
        <v>会場0</v>
      </c>
      <c r="AU77" s="423" t="str">
        <f>IF(C77="","","申込責任者："&amp;申込責任者!$N$23&amp;","&amp;AM77)</f>
        <v/>
      </c>
      <c r="AW77" s="346" t="str">
        <f t="shared" si="40"/>
        <v/>
      </c>
    </row>
    <row r="78" spans="1:49" ht="18" customHeight="1">
      <c r="A78" s="220">
        <v>71</v>
      </c>
      <c r="B78" s="465" t="str">
        <f>IF(OR(C78="",G78="",H78=""),"",申込責任者!$N$14&amp;"-"&amp;TEXT(A78,"000")&amp;"_"&amp;PROPER(G78)&amp;"_"&amp;PROPER(H78)&amp;".jpg")</f>
        <v/>
      </c>
      <c r="C78" s="466"/>
      <c r="D78" s="467"/>
      <c r="E78" s="467"/>
      <c r="F78" s="467"/>
      <c r="G78" s="467"/>
      <c r="H78" s="467"/>
      <c r="I78" s="468"/>
      <c r="J78" s="471"/>
      <c r="K78" s="470"/>
      <c r="L78" s="470"/>
      <c r="M78" s="209"/>
      <c r="N78" s="209"/>
      <c r="O78" s="209"/>
      <c r="P78" s="208"/>
      <c r="Q78" s="210"/>
      <c r="R78" s="211"/>
      <c r="S78" s="208"/>
      <c r="T78" s="208"/>
      <c r="U78" s="208"/>
      <c r="V78" s="208"/>
      <c r="W78" s="208"/>
      <c r="X78" s="208"/>
      <c r="Y78" s="208"/>
      <c r="Z78" s="208"/>
      <c r="AA78" s="208"/>
      <c r="AB78" s="408"/>
      <c r="AC78" s="204"/>
      <c r="AD78" s="389"/>
      <c r="AE78" s="396">
        <f t="shared" si="30"/>
        <v>71</v>
      </c>
      <c r="AF78" s="393" t="str">
        <f t="shared" si="29"/>
        <v/>
      </c>
      <c r="AG78" s="113" t="str">
        <f t="shared" si="31"/>
        <v/>
      </c>
      <c r="AH78" s="357" t="str">
        <f t="shared" si="41"/>
        <v/>
      </c>
      <c r="AI78" s="212" t="str">
        <f ca="1">IF(OR(C78="",申込責任者!$N$31=""),"",申込責任者!$N$31)</f>
        <v/>
      </c>
      <c r="AJ78" s="213" t="str">
        <f>IF(OR(C78="",申込責任者!$G$32=""),"",申込責任者!$G$32)</f>
        <v/>
      </c>
      <c r="AK78" s="213" t="str">
        <f t="shared" si="32"/>
        <v/>
      </c>
      <c r="AL78" s="214">
        <f t="shared" si="33"/>
        <v>0</v>
      </c>
      <c r="AM78" s="213" t="str">
        <f t="shared" si="34"/>
        <v/>
      </c>
      <c r="AN78" s="215">
        <f t="shared" si="35"/>
        <v>0</v>
      </c>
      <c r="AO78" s="215">
        <f t="shared" si="36"/>
        <v>0</v>
      </c>
      <c r="AP78" s="216">
        <f t="shared" si="37"/>
        <v>0</v>
      </c>
      <c r="AQ78" s="26">
        <f t="shared" si="39"/>
        <v>71</v>
      </c>
      <c r="AR78" s="217"/>
      <c r="AS78" s="218" t="str">
        <f t="shared" si="38"/>
        <v>会場0</v>
      </c>
      <c r="AU78" s="423" t="str">
        <f>IF(C78="","","申込責任者："&amp;申込責任者!$N$23&amp;","&amp;AM78)</f>
        <v/>
      </c>
      <c r="AW78" s="346" t="str">
        <f t="shared" si="40"/>
        <v/>
      </c>
    </row>
    <row r="79" spans="1:49" ht="18" customHeight="1">
      <c r="A79" s="220">
        <v>72</v>
      </c>
      <c r="B79" s="465" t="str">
        <f>IF(OR(C79="",G79="",H79=""),"",申込責任者!$N$14&amp;"-"&amp;TEXT(A79,"000")&amp;"_"&amp;PROPER(G79)&amp;"_"&amp;PROPER(H79)&amp;".jpg")</f>
        <v/>
      </c>
      <c r="C79" s="466"/>
      <c r="D79" s="467"/>
      <c r="E79" s="467"/>
      <c r="F79" s="467"/>
      <c r="G79" s="467"/>
      <c r="H79" s="467"/>
      <c r="I79" s="468"/>
      <c r="J79" s="471"/>
      <c r="K79" s="470"/>
      <c r="L79" s="470"/>
      <c r="M79" s="209"/>
      <c r="N79" s="209"/>
      <c r="O79" s="209"/>
      <c r="P79" s="208"/>
      <c r="Q79" s="210"/>
      <c r="R79" s="211"/>
      <c r="S79" s="208"/>
      <c r="T79" s="208"/>
      <c r="U79" s="208"/>
      <c r="V79" s="208"/>
      <c r="W79" s="208"/>
      <c r="X79" s="208"/>
      <c r="Y79" s="208"/>
      <c r="Z79" s="208"/>
      <c r="AA79" s="208"/>
      <c r="AB79" s="408"/>
      <c r="AC79" s="204"/>
      <c r="AD79" s="389"/>
      <c r="AE79" s="396">
        <f t="shared" si="30"/>
        <v>72</v>
      </c>
      <c r="AF79" s="393" t="str">
        <f t="shared" si="29"/>
        <v/>
      </c>
      <c r="AG79" s="113" t="str">
        <f t="shared" si="31"/>
        <v/>
      </c>
      <c r="AH79" s="357" t="str">
        <f t="shared" si="41"/>
        <v/>
      </c>
      <c r="AI79" s="212" t="str">
        <f ca="1">IF(OR(C79="",申込責任者!$N$31=""),"",申込責任者!$N$31)</f>
        <v/>
      </c>
      <c r="AJ79" s="213" t="str">
        <f>IF(OR(C79="",申込責任者!$G$32=""),"",申込責任者!$G$32)</f>
        <v/>
      </c>
      <c r="AK79" s="213" t="str">
        <f t="shared" si="32"/>
        <v/>
      </c>
      <c r="AL79" s="214">
        <f t="shared" si="33"/>
        <v>0</v>
      </c>
      <c r="AM79" s="213" t="str">
        <f t="shared" si="34"/>
        <v/>
      </c>
      <c r="AN79" s="215">
        <f t="shared" si="35"/>
        <v>0</v>
      </c>
      <c r="AO79" s="215">
        <f t="shared" si="36"/>
        <v>0</v>
      </c>
      <c r="AP79" s="216">
        <f t="shared" si="37"/>
        <v>0</v>
      </c>
      <c r="AQ79" s="26">
        <f t="shared" si="39"/>
        <v>72</v>
      </c>
      <c r="AR79" s="217"/>
      <c r="AS79" s="218" t="str">
        <f t="shared" si="38"/>
        <v>会場0</v>
      </c>
      <c r="AU79" s="423" t="str">
        <f>IF(C79="","","申込責任者："&amp;申込責任者!$N$23&amp;","&amp;AM79)</f>
        <v/>
      </c>
      <c r="AW79" s="346" t="str">
        <f t="shared" si="40"/>
        <v/>
      </c>
    </row>
    <row r="80" spans="1:49" ht="18" customHeight="1">
      <c r="A80" s="220">
        <v>73</v>
      </c>
      <c r="B80" s="465" t="str">
        <f>IF(OR(C80="",G80="",H80=""),"",申込責任者!$N$14&amp;"-"&amp;TEXT(A80,"000")&amp;"_"&amp;PROPER(G80)&amp;"_"&amp;PROPER(H80)&amp;".jpg")</f>
        <v/>
      </c>
      <c r="C80" s="466"/>
      <c r="D80" s="467"/>
      <c r="E80" s="467"/>
      <c r="F80" s="467"/>
      <c r="G80" s="467"/>
      <c r="H80" s="467"/>
      <c r="I80" s="468"/>
      <c r="J80" s="471"/>
      <c r="K80" s="470"/>
      <c r="L80" s="470"/>
      <c r="M80" s="209"/>
      <c r="N80" s="209"/>
      <c r="O80" s="209"/>
      <c r="P80" s="208"/>
      <c r="Q80" s="210"/>
      <c r="R80" s="211"/>
      <c r="S80" s="208"/>
      <c r="T80" s="208"/>
      <c r="U80" s="208"/>
      <c r="V80" s="208"/>
      <c r="W80" s="208"/>
      <c r="X80" s="208"/>
      <c r="Y80" s="208"/>
      <c r="Z80" s="208"/>
      <c r="AA80" s="208"/>
      <c r="AB80" s="408"/>
      <c r="AC80" s="204"/>
      <c r="AD80" s="389"/>
      <c r="AE80" s="396">
        <f t="shared" si="30"/>
        <v>73</v>
      </c>
      <c r="AF80" s="393" t="str">
        <f t="shared" si="29"/>
        <v/>
      </c>
      <c r="AG80" s="113" t="str">
        <f t="shared" si="31"/>
        <v/>
      </c>
      <c r="AH80" s="357" t="str">
        <f t="shared" si="41"/>
        <v/>
      </c>
      <c r="AI80" s="212" t="str">
        <f ca="1">IF(OR(C80="",申込責任者!$N$31=""),"",申込責任者!$N$31)</f>
        <v/>
      </c>
      <c r="AJ80" s="213" t="str">
        <f>IF(OR(C80="",申込責任者!$G$32=""),"",申込責任者!$G$32)</f>
        <v/>
      </c>
      <c r="AK80" s="213" t="str">
        <f t="shared" si="32"/>
        <v/>
      </c>
      <c r="AL80" s="214">
        <f t="shared" si="33"/>
        <v>0</v>
      </c>
      <c r="AM80" s="213" t="str">
        <f t="shared" si="34"/>
        <v/>
      </c>
      <c r="AN80" s="215">
        <f t="shared" si="35"/>
        <v>0</v>
      </c>
      <c r="AO80" s="215">
        <f t="shared" si="36"/>
        <v>0</v>
      </c>
      <c r="AP80" s="216">
        <f t="shared" si="37"/>
        <v>0</v>
      </c>
      <c r="AQ80" s="26">
        <f t="shared" si="39"/>
        <v>73</v>
      </c>
      <c r="AR80" s="217"/>
      <c r="AS80" s="218" t="str">
        <f t="shared" si="38"/>
        <v>会場0</v>
      </c>
      <c r="AU80" s="423" t="str">
        <f>IF(C80="","","申込責任者："&amp;申込責任者!$N$23&amp;","&amp;AM80)</f>
        <v/>
      </c>
      <c r="AW80" s="346" t="str">
        <f t="shared" si="40"/>
        <v/>
      </c>
    </row>
    <row r="81" spans="1:51" ht="18" customHeight="1">
      <c r="A81" s="220">
        <v>74</v>
      </c>
      <c r="B81" s="465" t="str">
        <f>IF(OR(C81="",G81="",H81=""),"",申込責任者!$N$14&amp;"-"&amp;TEXT(A81,"000")&amp;"_"&amp;PROPER(G81)&amp;"_"&amp;PROPER(H81)&amp;".jpg")</f>
        <v/>
      </c>
      <c r="C81" s="466"/>
      <c r="D81" s="467"/>
      <c r="E81" s="467"/>
      <c r="F81" s="467"/>
      <c r="G81" s="467"/>
      <c r="H81" s="467"/>
      <c r="I81" s="468"/>
      <c r="J81" s="471"/>
      <c r="K81" s="470"/>
      <c r="L81" s="470"/>
      <c r="M81" s="209"/>
      <c r="N81" s="209"/>
      <c r="O81" s="209"/>
      <c r="P81" s="208"/>
      <c r="Q81" s="210"/>
      <c r="R81" s="211"/>
      <c r="S81" s="208"/>
      <c r="T81" s="208"/>
      <c r="U81" s="208"/>
      <c r="V81" s="208"/>
      <c r="W81" s="208"/>
      <c r="X81" s="208"/>
      <c r="Y81" s="208"/>
      <c r="Z81" s="208"/>
      <c r="AA81" s="208"/>
      <c r="AB81" s="408"/>
      <c r="AC81" s="204"/>
      <c r="AD81" s="389"/>
      <c r="AE81" s="396">
        <f t="shared" si="30"/>
        <v>74</v>
      </c>
      <c r="AF81" s="393" t="str">
        <f t="shared" si="29"/>
        <v/>
      </c>
      <c r="AG81" s="113" t="str">
        <f t="shared" si="31"/>
        <v/>
      </c>
      <c r="AH81" s="357" t="str">
        <f t="shared" si="41"/>
        <v/>
      </c>
      <c r="AI81" s="212" t="str">
        <f ca="1">IF(OR(C81="",申込責任者!$N$31=""),"",申込責任者!$N$31)</f>
        <v/>
      </c>
      <c r="AJ81" s="213" t="str">
        <f>IF(OR(C81="",申込責任者!$G$32=""),"",申込責任者!$G$32)</f>
        <v/>
      </c>
      <c r="AK81" s="213" t="str">
        <f t="shared" si="32"/>
        <v/>
      </c>
      <c r="AL81" s="214">
        <f t="shared" si="33"/>
        <v>0</v>
      </c>
      <c r="AM81" s="213" t="str">
        <f t="shared" si="34"/>
        <v/>
      </c>
      <c r="AN81" s="215">
        <f t="shared" si="35"/>
        <v>0</v>
      </c>
      <c r="AO81" s="215">
        <f t="shared" si="36"/>
        <v>0</v>
      </c>
      <c r="AP81" s="216">
        <f t="shared" si="37"/>
        <v>0</v>
      </c>
      <c r="AQ81" s="26">
        <f t="shared" si="39"/>
        <v>74</v>
      </c>
      <c r="AR81" s="217"/>
      <c r="AS81" s="218" t="str">
        <f t="shared" si="38"/>
        <v>会場0</v>
      </c>
      <c r="AU81" s="423" t="str">
        <f>IF(C81="","","申込責任者："&amp;申込責任者!$N$23&amp;","&amp;AM81)</f>
        <v/>
      </c>
      <c r="AW81" s="346" t="str">
        <f t="shared" si="40"/>
        <v/>
      </c>
    </row>
    <row r="82" spans="1:51" ht="18" customHeight="1">
      <c r="A82" s="220">
        <v>75</v>
      </c>
      <c r="B82" s="465" t="str">
        <f>IF(OR(C82="",G82="",H82=""),"",申込責任者!$N$14&amp;"-"&amp;TEXT(A82,"000")&amp;"_"&amp;PROPER(G82)&amp;"_"&amp;PROPER(H82)&amp;".jpg")</f>
        <v/>
      </c>
      <c r="C82" s="466"/>
      <c r="D82" s="467"/>
      <c r="E82" s="467"/>
      <c r="F82" s="467"/>
      <c r="G82" s="467"/>
      <c r="H82" s="467"/>
      <c r="I82" s="468"/>
      <c r="J82" s="471"/>
      <c r="K82" s="470"/>
      <c r="L82" s="470"/>
      <c r="M82" s="209"/>
      <c r="N82" s="209"/>
      <c r="O82" s="209"/>
      <c r="P82" s="208"/>
      <c r="Q82" s="210"/>
      <c r="R82" s="211"/>
      <c r="S82" s="208"/>
      <c r="T82" s="208"/>
      <c r="U82" s="208"/>
      <c r="V82" s="208"/>
      <c r="W82" s="208"/>
      <c r="X82" s="208"/>
      <c r="Y82" s="208"/>
      <c r="Z82" s="208"/>
      <c r="AA82" s="208"/>
      <c r="AB82" s="408"/>
      <c r="AC82" s="204"/>
      <c r="AD82" s="389"/>
      <c r="AE82" s="396">
        <f t="shared" si="30"/>
        <v>75</v>
      </c>
      <c r="AF82" s="393" t="str">
        <f t="shared" si="29"/>
        <v/>
      </c>
      <c r="AG82" s="113" t="str">
        <f t="shared" si="31"/>
        <v/>
      </c>
      <c r="AH82" s="357" t="str">
        <f t="shared" si="41"/>
        <v/>
      </c>
      <c r="AI82" s="212" t="str">
        <f ca="1">IF(OR(C82="",申込責任者!$N$31=""),"",申込責任者!$N$31)</f>
        <v/>
      </c>
      <c r="AJ82" s="213" t="str">
        <f>IF(OR(C82="",申込責任者!$G$32=""),"",申込責任者!$G$32)</f>
        <v/>
      </c>
      <c r="AK82" s="213" t="str">
        <f t="shared" si="32"/>
        <v/>
      </c>
      <c r="AL82" s="214">
        <f t="shared" si="33"/>
        <v>0</v>
      </c>
      <c r="AM82" s="213" t="str">
        <f t="shared" si="34"/>
        <v/>
      </c>
      <c r="AN82" s="215">
        <f t="shared" si="35"/>
        <v>0</v>
      </c>
      <c r="AO82" s="215">
        <f t="shared" si="36"/>
        <v>0</v>
      </c>
      <c r="AP82" s="216">
        <f t="shared" si="37"/>
        <v>0</v>
      </c>
      <c r="AQ82" s="26">
        <f t="shared" si="39"/>
        <v>75</v>
      </c>
      <c r="AR82" s="217"/>
      <c r="AS82" s="218" t="str">
        <f t="shared" si="38"/>
        <v>会場0</v>
      </c>
      <c r="AU82" s="423" t="str">
        <f>IF(C82="","","申込責任者："&amp;申込責任者!$N$23&amp;","&amp;AM82)</f>
        <v/>
      </c>
      <c r="AW82" s="346" t="str">
        <f t="shared" si="40"/>
        <v/>
      </c>
    </row>
    <row r="83" spans="1:51" ht="18" customHeight="1">
      <c r="A83" s="220">
        <v>76</v>
      </c>
      <c r="B83" s="465" t="str">
        <f>IF(OR(C83="",G83="",H83=""),"",申込責任者!$N$14&amp;"-"&amp;TEXT(A83,"000")&amp;"_"&amp;PROPER(G83)&amp;"_"&amp;PROPER(H83)&amp;".jpg")</f>
        <v/>
      </c>
      <c r="C83" s="466"/>
      <c r="D83" s="467"/>
      <c r="E83" s="467"/>
      <c r="F83" s="467"/>
      <c r="G83" s="467"/>
      <c r="H83" s="467"/>
      <c r="I83" s="468"/>
      <c r="J83" s="471"/>
      <c r="K83" s="470"/>
      <c r="L83" s="470"/>
      <c r="M83" s="209"/>
      <c r="N83" s="209"/>
      <c r="O83" s="209"/>
      <c r="P83" s="208"/>
      <c r="Q83" s="210"/>
      <c r="R83" s="211"/>
      <c r="S83" s="208"/>
      <c r="T83" s="208"/>
      <c r="U83" s="208"/>
      <c r="V83" s="208"/>
      <c r="W83" s="208"/>
      <c r="X83" s="208"/>
      <c r="Y83" s="208"/>
      <c r="Z83" s="208"/>
      <c r="AA83" s="208"/>
      <c r="AB83" s="408"/>
      <c r="AC83" s="204"/>
      <c r="AD83" s="389"/>
      <c r="AE83" s="396">
        <f t="shared" si="30"/>
        <v>76</v>
      </c>
      <c r="AF83" s="393" t="str">
        <f t="shared" si="29"/>
        <v/>
      </c>
      <c r="AG83" s="113" t="str">
        <f t="shared" si="31"/>
        <v/>
      </c>
      <c r="AH83" s="357" t="str">
        <f t="shared" si="41"/>
        <v/>
      </c>
      <c r="AI83" s="212" t="str">
        <f ca="1">IF(OR(C83="",申込責任者!$N$31=""),"",申込責任者!$N$31)</f>
        <v/>
      </c>
      <c r="AJ83" s="213" t="str">
        <f>IF(OR(C83="",申込責任者!$G$32=""),"",申込責任者!$G$32)</f>
        <v/>
      </c>
      <c r="AK83" s="213" t="str">
        <f t="shared" si="32"/>
        <v/>
      </c>
      <c r="AL83" s="214">
        <f t="shared" si="33"/>
        <v>0</v>
      </c>
      <c r="AM83" s="213" t="str">
        <f t="shared" si="34"/>
        <v/>
      </c>
      <c r="AN83" s="215">
        <f t="shared" si="35"/>
        <v>0</v>
      </c>
      <c r="AO83" s="215">
        <f t="shared" si="36"/>
        <v>0</v>
      </c>
      <c r="AP83" s="216">
        <f t="shared" si="37"/>
        <v>0</v>
      </c>
      <c r="AQ83" s="26">
        <f t="shared" si="39"/>
        <v>76</v>
      </c>
      <c r="AR83" s="217"/>
      <c r="AS83" s="218" t="str">
        <f t="shared" si="38"/>
        <v>会場0</v>
      </c>
      <c r="AU83" s="423" t="str">
        <f>IF(C83="","","申込責任者："&amp;申込責任者!$N$23&amp;","&amp;AM83)</f>
        <v/>
      </c>
      <c r="AW83" s="346" t="str">
        <f t="shared" si="40"/>
        <v/>
      </c>
    </row>
    <row r="84" spans="1:51" ht="18" customHeight="1">
      <c r="A84" s="220">
        <v>77</v>
      </c>
      <c r="B84" s="465" t="str">
        <f>IF(OR(C84="",G84="",H84=""),"",申込責任者!$N$14&amp;"-"&amp;TEXT(A84,"000")&amp;"_"&amp;PROPER(G84)&amp;"_"&amp;PROPER(H84)&amp;".jpg")</f>
        <v/>
      </c>
      <c r="C84" s="466"/>
      <c r="D84" s="467"/>
      <c r="E84" s="467"/>
      <c r="F84" s="467"/>
      <c r="G84" s="467"/>
      <c r="H84" s="467"/>
      <c r="I84" s="468"/>
      <c r="J84" s="471"/>
      <c r="K84" s="470"/>
      <c r="L84" s="470"/>
      <c r="M84" s="209"/>
      <c r="N84" s="209"/>
      <c r="O84" s="209"/>
      <c r="P84" s="208"/>
      <c r="Q84" s="210"/>
      <c r="R84" s="211"/>
      <c r="S84" s="208"/>
      <c r="T84" s="208"/>
      <c r="U84" s="208"/>
      <c r="V84" s="208"/>
      <c r="W84" s="208"/>
      <c r="X84" s="208"/>
      <c r="Y84" s="208"/>
      <c r="Z84" s="208"/>
      <c r="AA84" s="208"/>
      <c r="AB84" s="408"/>
      <c r="AC84" s="204"/>
      <c r="AD84" s="389"/>
      <c r="AE84" s="396">
        <f t="shared" si="30"/>
        <v>77</v>
      </c>
      <c r="AF84" s="393" t="str">
        <f t="shared" si="29"/>
        <v/>
      </c>
      <c r="AG84" s="113" t="str">
        <f t="shared" si="31"/>
        <v/>
      </c>
      <c r="AH84" s="357" t="str">
        <f t="shared" si="41"/>
        <v/>
      </c>
      <c r="AI84" s="212" t="str">
        <f ca="1">IF(OR(C84="",申込責任者!$N$31=""),"",申込責任者!$N$31)</f>
        <v/>
      </c>
      <c r="AJ84" s="213" t="str">
        <f>IF(OR(C84="",申込責任者!$G$32=""),"",申込責任者!$G$32)</f>
        <v/>
      </c>
      <c r="AK84" s="213" t="str">
        <f t="shared" si="32"/>
        <v/>
      </c>
      <c r="AL84" s="214">
        <f t="shared" si="33"/>
        <v>0</v>
      </c>
      <c r="AM84" s="213" t="str">
        <f t="shared" si="34"/>
        <v/>
      </c>
      <c r="AN84" s="215">
        <f t="shared" si="35"/>
        <v>0</v>
      </c>
      <c r="AO84" s="215">
        <f t="shared" si="36"/>
        <v>0</v>
      </c>
      <c r="AP84" s="216">
        <f t="shared" si="37"/>
        <v>0</v>
      </c>
      <c r="AQ84" s="26">
        <f t="shared" si="39"/>
        <v>77</v>
      </c>
      <c r="AR84" s="217"/>
      <c r="AS84" s="218" t="str">
        <f t="shared" si="38"/>
        <v>会場0</v>
      </c>
      <c r="AU84" s="423" t="str">
        <f>IF(C84="","","申込責任者："&amp;申込責任者!$N$23&amp;","&amp;AM84)</f>
        <v/>
      </c>
      <c r="AW84" s="346" t="str">
        <f t="shared" si="40"/>
        <v/>
      </c>
    </row>
    <row r="85" spans="1:51" ht="18" customHeight="1">
      <c r="A85" s="220">
        <v>78</v>
      </c>
      <c r="B85" s="465" t="str">
        <f>IF(OR(C85="",G85="",H85=""),"",申込責任者!$N$14&amp;"-"&amp;TEXT(A85,"000")&amp;"_"&amp;PROPER(G85)&amp;"_"&amp;PROPER(H85)&amp;".jpg")</f>
        <v/>
      </c>
      <c r="C85" s="466"/>
      <c r="D85" s="467"/>
      <c r="E85" s="467"/>
      <c r="F85" s="467"/>
      <c r="G85" s="467"/>
      <c r="H85" s="467"/>
      <c r="I85" s="468"/>
      <c r="J85" s="471"/>
      <c r="K85" s="470"/>
      <c r="L85" s="470"/>
      <c r="M85" s="209"/>
      <c r="N85" s="209"/>
      <c r="O85" s="209"/>
      <c r="P85" s="208"/>
      <c r="Q85" s="210"/>
      <c r="R85" s="211"/>
      <c r="S85" s="208"/>
      <c r="T85" s="208"/>
      <c r="U85" s="208"/>
      <c r="V85" s="208"/>
      <c r="W85" s="208"/>
      <c r="X85" s="208"/>
      <c r="Y85" s="208"/>
      <c r="Z85" s="208"/>
      <c r="AA85" s="208"/>
      <c r="AB85" s="408"/>
      <c r="AC85" s="204"/>
      <c r="AD85" s="389"/>
      <c r="AE85" s="396">
        <f t="shared" si="30"/>
        <v>78</v>
      </c>
      <c r="AF85" s="393" t="str">
        <f t="shared" si="29"/>
        <v/>
      </c>
      <c r="AG85" s="113" t="str">
        <f t="shared" si="31"/>
        <v/>
      </c>
      <c r="AH85" s="357" t="str">
        <f t="shared" si="41"/>
        <v/>
      </c>
      <c r="AI85" s="212" t="str">
        <f ca="1">IF(OR(C85="",申込責任者!$N$31=""),"",申込責任者!$N$31)</f>
        <v/>
      </c>
      <c r="AJ85" s="213" t="str">
        <f>IF(OR(C85="",申込責任者!$G$32=""),"",申込責任者!$G$32)</f>
        <v/>
      </c>
      <c r="AK85" s="213" t="str">
        <f t="shared" si="32"/>
        <v/>
      </c>
      <c r="AL85" s="214">
        <f t="shared" si="33"/>
        <v>0</v>
      </c>
      <c r="AM85" s="213" t="str">
        <f t="shared" si="34"/>
        <v/>
      </c>
      <c r="AN85" s="215">
        <f t="shared" si="35"/>
        <v>0</v>
      </c>
      <c r="AO85" s="215">
        <f t="shared" si="36"/>
        <v>0</v>
      </c>
      <c r="AP85" s="216">
        <f t="shared" si="37"/>
        <v>0</v>
      </c>
      <c r="AQ85" s="26">
        <f t="shared" si="39"/>
        <v>78</v>
      </c>
      <c r="AR85" s="217"/>
      <c r="AS85" s="218" t="str">
        <f t="shared" si="38"/>
        <v>会場0</v>
      </c>
      <c r="AU85" s="423" t="str">
        <f>IF(C85="","","申込責任者："&amp;申込責任者!$N$23&amp;","&amp;AM85)</f>
        <v/>
      </c>
      <c r="AW85" s="346" t="str">
        <f t="shared" si="40"/>
        <v/>
      </c>
    </row>
    <row r="86" spans="1:51" ht="18" customHeight="1">
      <c r="A86" s="220">
        <v>79</v>
      </c>
      <c r="B86" s="465" t="str">
        <f>IF(OR(C86="",G86="",H86=""),"",申込責任者!$N$14&amp;"-"&amp;TEXT(A86,"000")&amp;"_"&amp;PROPER(G86)&amp;"_"&amp;PROPER(H86)&amp;".jpg")</f>
        <v/>
      </c>
      <c r="C86" s="466"/>
      <c r="D86" s="467"/>
      <c r="E86" s="467"/>
      <c r="F86" s="467"/>
      <c r="G86" s="467"/>
      <c r="H86" s="467"/>
      <c r="I86" s="468"/>
      <c r="J86" s="471"/>
      <c r="K86" s="470"/>
      <c r="L86" s="470"/>
      <c r="M86" s="209"/>
      <c r="N86" s="209"/>
      <c r="O86" s="209"/>
      <c r="P86" s="208"/>
      <c r="Q86" s="210"/>
      <c r="R86" s="211"/>
      <c r="S86" s="208"/>
      <c r="T86" s="208"/>
      <c r="U86" s="208"/>
      <c r="V86" s="208"/>
      <c r="W86" s="208"/>
      <c r="X86" s="208"/>
      <c r="Y86" s="208"/>
      <c r="Z86" s="208"/>
      <c r="AA86" s="208"/>
      <c r="AB86" s="408"/>
      <c r="AC86" s="204"/>
      <c r="AD86" s="389"/>
      <c r="AE86" s="396">
        <f t="shared" si="30"/>
        <v>79</v>
      </c>
      <c r="AF86" s="393" t="str">
        <f t="shared" si="29"/>
        <v/>
      </c>
      <c r="AG86" s="113" t="str">
        <f t="shared" si="31"/>
        <v/>
      </c>
      <c r="AH86" s="357" t="str">
        <f t="shared" si="41"/>
        <v/>
      </c>
      <c r="AI86" s="212" t="str">
        <f ca="1">IF(OR(C86="",申込責任者!$N$31=""),"",申込責任者!$N$31)</f>
        <v/>
      </c>
      <c r="AJ86" s="213" t="str">
        <f>IF(OR(C86="",申込責任者!$G$32=""),"",申込責任者!$G$32)</f>
        <v/>
      </c>
      <c r="AK86" s="213" t="str">
        <f t="shared" si="32"/>
        <v/>
      </c>
      <c r="AL86" s="214">
        <f t="shared" si="33"/>
        <v>0</v>
      </c>
      <c r="AM86" s="213" t="str">
        <f t="shared" si="34"/>
        <v/>
      </c>
      <c r="AN86" s="215">
        <f t="shared" si="35"/>
        <v>0</v>
      </c>
      <c r="AO86" s="215">
        <f t="shared" si="36"/>
        <v>0</v>
      </c>
      <c r="AP86" s="216">
        <f t="shared" si="37"/>
        <v>0</v>
      </c>
      <c r="AQ86" s="26">
        <f t="shared" si="39"/>
        <v>79</v>
      </c>
      <c r="AR86" s="217"/>
      <c r="AS86" s="218" t="str">
        <f t="shared" si="38"/>
        <v>会場0</v>
      </c>
      <c r="AU86" s="423" t="str">
        <f>IF(C86="","","申込責任者："&amp;申込責任者!$N$23&amp;","&amp;AM86)</f>
        <v/>
      </c>
      <c r="AW86" s="346" t="str">
        <f t="shared" si="40"/>
        <v/>
      </c>
    </row>
    <row r="87" spans="1:51" ht="18" customHeight="1">
      <c r="A87" s="220">
        <v>80</v>
      </c>
      <c r="B87" s="465" t="str">
        <f>IF(OR(C87="",G87="",H87=""),"",申込責任者!$N$14&amp;"-"&amp;TEXT(A87,"000")&amp;"_"&amp;PROPER(G87)&amp;"_"&amp;PROPER(H87)&amp;".jpg")</f>
        <v/>
      </c>
      <c r="C87" s="466"/>
      <c r="D87" s="467"/>
      <c r="E87" s="467"/>
      <c r="F87" s="467"/>
      <c r="G87" s="467"/>
      <c r="H87" s="467"/>
      <c r="I87" s="468"/>
      <c r="J87" s="471"/>
      <c r="K87" s="470"/>
      <c r="L87" s="470"/>
      <c r="M87" s="209"/>
      <c r="N87" s="209"/>
      <c r="O87" s="209"/>
      <c r="P87" s="208"/>
      <c r="Q87" s="210"/>
      <c r="R87" s="211"/>
      <c r="S87" s="208"/>
      <c r="T87" s="208"/>
      <c r="U87" s="208"/>
      <c r="V87" s="208"/>
      <c r="W87" s="208"/>
      <c r="X87" s="208"/>
      <c r="Y87" s="208"/>
      <c r="Z87" s="208"/>
      <c r="AA87" s="208"/>
      <c r="AB87" s="408"/>
      <c r="AC87" s="204"/>
      <c r="AD87" s="389"/>
      <c r="AE87" s="396">
        <f t="shared" si="30"/>
        <v>80</v>
      </c>
      <c r="AF87" s="393" t="str">
        <f t="shared" si="29"/>
        <v/>
      </c>
      <c r="AG87" s="113" t="str">
        <f t="shared" si="31"/>
        <v/>
      </c>
      <c r="AH87" s="357" t="str">
        <f t="shared" si="41"/>
        <v/>
      </c>
      <c r="AI87" s="212" t="str">
        <f ca="1">IF(OR(C87="",申込責任者!$N$31=""),"",申込責任者!$N$31)</f>
        <v/>
      </c>
      <c r="AJ87" s="213" t="str">
        <f>IF(OR(C87="",申込責任者!$G$32=""),"",申込責任者!$G$32)</f>
        <v/>
      </c>
      <c r="AK87" s="213" t="str">
        <f t="shared" si="32"/>
        <v/>
      </c>
      <c r="AL87" s="214">
        <f t="shared" si="33"/>
        <v>0</v>
      </c>
      <c r="AM87" s="213" t="str">
        <f t="shared" si="34"/>
        <v/>
      </c>
      <c r="AN87" s="215">
        <f t="shared" si="35"/>
        <v>0</v>
      </c>
      <c r="AO87" s="215">
        <f t="shared" si="36"/>
        <v>0</v>
      </c>
      <c r="AP87" s="216">
        <f t="shared" si="37"/>
        <v>0</v>
      </c>
      <c r="AQ87" s="26">
        <f t="shared" si="39"/>
        <v>80</v>
      </c>
      <c r="AR87" s="217"/>
      <c r="AS87" s="218" t="str">
        <f t="shared" si="38"/>
        <v>会場0</v>
      </c>
      <c r="AU87" s="423" t="str">
        <f>IF(C87="","","申込責任者："&amp;申込責任者!$N$23&amp;","&amp;AM87)</f>
        <v/>
      </c>
      <c r="AW87" s="346" t="str">
        <f t="shared" si="40"/>
        <v/>
      </c>
    </row>
    <row r="88" spans="1:51" ht="18" customHeight="1">
      <c r="A88" s="220">
        <v>81</v>
      </c>
      <c r="B88" s="465" t="str">
        <f>IF(OR(C88="",G88="",H88=""),"",申込責任者!$N$14&amp;"-"&amp;TEXT(A88,"000")&amp;"_"&amp;PROPER(G88)&amp;"_"&amp;PROPER(H88)&amp;".jpg")</f>
        <v/>
      </c>
      <c r="C88" s="466"/>
      <c r="D88" s="467"/>
      <c r="E88" s="467"/>
      <c r="F88" s="467"/>
      <c r="G88" s="467"/>
      <c r="H88" s="467"/>
      <c r="I88" s="468"/>
      <c r="J88" s="471"/>
      <c r="K88" s="470"/>
      <c r="L88" s="470"/>
      <c r="M88" s="209"/>
      <c r="N88" s="209"/>
      <c r="O88" s="209"/>
      <c r="P88" s="208"/>
      <c r="Q88" s="210"/>
      <c r="R88" s="211"/>
      <c r="S88" s="208"/>
      <c r="T88" s="208"/>
      <c r="U88" s="208"/>
      <c r="V88" s="208"/>
      <c r="W88" s="208"/>
      <c r="X88" s="208"/>
      <c r="Y88" s="208"/>
      <c r="Z88" s="208"/>
      <c r="AA88" s="208"/>
      <c r="AB88" s="408"/>
      <c r="AC88" s="204"/>
      <c r="AD88" s="389"/>
      <c r="AE88" s="396">
        <f t="shared" si="30"/>
        <v>81</v>
      </c>
      <c r="AF88" s="393" t="str">
        <f t="shared" si="29"/>
        <v/>
      </c>
      <c r="AG88" s="113" t="str">
        <f t="shared" si="31"/>
        <v/>
      </c>
      <c r="AH88" s="357" t="str">
        <f t="shared" si="41"/>
        <v/>
      </c>
      <c r="AI88" s="212" t="str">
        <f ca="1">IF(OR(C88="",申込責任者!$N$31=""),"",申込責任者!$N$31)</f>
        <v/>
      </c>
      <c r="AJ88" s="213" t="str">
        <f>IF(OR(C88="",申込責任者!$G$32=""),"",申込責任者!$G$32)</f>
        <v/>
      </c>
      <c r="AK88" s="213" t="str">
        <f t="shared" si="32"/>
        <v/>
      </c>
      <c r="AL88" s="214">
        <f t="shared" si="33"/>
        <v>0</v>
      </c>
      <c r="AM88" s="213" t="str">
        <f t="shared" si="34"/>
        <v/>
      </c>
      <c r="AN88" s="215">
        <f t="shared" si="35"/>
        <v>0</v>
      </c>
      <c r="AO88" s="215">
        <f t="shared" si="36"/>
        <v>0</v>
      </c>
      <c r="AP88" s="216">
        <f t="shared" si="37"/>
        <v>0</v>
      </c>
      <c r="AQ88" s="26">
        <f t="shared" si="39"/>
        <v>81</v>
      </c>
      <c r="AR88" s="217"/>
      <c r="AS88" s="218" t="str">
        <f t="shared" si="38"/>
        <v>会場0</v>
      </c>
      <c r="AU88" s="423" t="str">
        <f>IF(C88="","","申込責任者："&amp;申込責任者!$N$23&amp;","&amp;AM88)</f>
        <v/>
      </c>
      <c r="AW88" s="346" t="str">
        <f t="shared" si="40"/>
        <v/>
      </c>
    </row>
    <row r="89" spans="1:51" ht="18" customHeight="1">
      <c r="A89" s="220">
        <v>82</v>
      </c>
      <c r="B89" s="465" t="str">
        <f>IF(OR(C89="",G89="",H89=""),"",申込責任者!$N$14&amp;"-"&amp;TEXT(A89,"000")&amp;"_"&amp;PROPER(G89)&amp;"_"&amp;PROPER(H89)&amp;".jpg")</f>
        <v/>
      </c>
      <c r="C89" s="466"/>
      <c r="D89" s="467"/>
      <c r="E89" s="467"/>
      <c r="F89" s="467"/>
      <c r="G89" s="467"/>
      <c r="H89" s="467"/>
      <c r="I89" s="468"/>
      <c r="J89" s="471"/>
      <c r="K89" s="470"/>
      <c r="L89" s="470"/>
      <c r="M89" s="209"/>
      <c r="N89" s="209"/>
      <c r="O89" s="209"/>
      <c r="P89" s="208"/>
      <c r="Q89" s="210"/>
      <c r="R89" s="211"/>
      <c r="S89" s="208"/>
      <c r="T89" s="208"/>
      <c r="U89" s="208"/>
      <c r="V89" s="208"/>
      <c r="W89" s="208"/>
      <c r="X89" s="208"/>
      <c r="Y89" s="208"/>
      <c r="Z89" s="208"/>
      <c r="AA89" s="208"/>
      <c r="AB89" s="408"/>
      <c r="AC89" s="204"/>
      <c r="AD89" s="389"/>
      <c r="AE89" s="396">
        <f t="shared" si="30"/>
        <v>82</v>
      </c>
      <c r="AF89" s="393" t="str">
        <f t="shared" si="29"/>
        <v/>
      </c>
      <c r="AG89" s="113" t="str">
        <f t="shared" si="31"/>
        <v/>
      </c>
      <c r="AH89" s="357" t="str">
        <f t="shared" si="41"/>
        <v/>
      </c>
      <c r="AI89" s="212" t="str">
        <f ca="1">IF(OR(C89="",申込責任者!$N$31=""),"",申込責任者!$N$31)</f>
        <v/>
      </c>
      <c r="AJ89" s="213" t="str">
        <f>IF(OR(C89="",申込責任者!$G$32=""),"",申込責任者!$G$32)</f>
        <v/>
      </c>
      <c r="AK89" s="213" t="str">
        <f t="shared" si="32"/>
        <v/>
      </c>
      <c r="AL89" s="214">
        <f t="shared" si="33"/>
        <v>0</v>
      </c>
      <c r="AM89" s="213" t="str">
        <f t="shared" si="34"/>
        <v/>
      </c>
      <c r="AN89" s="215">
        <f t="shared" si="35"/>
        <v>0</v>
      </c>
      <c r="AO89" s="215">
        <f t="shared" si="36"/>
        <v>0</v>
      </c>
      <c r="AP89" s="216">
        <f t="shared" si="37"/>
        <v>0</v>
      </c>
      <c r="AQ89" s="26">
        <f t="shared" si="39"/>
        <v>82</v>
      </c>
      <c r="AR89" s="217"/>
      <c r="AS89" s="218" t="str">
        <f t="shared" si="38"/>
        <v>会場0</v>
      </c>
      <c r="AU89" s="423" t="str">
        <f>IF(C89="","","申込責任者："&amp;申込責任者!$N$23&amp;","&amp;AM89)</f>
        <v/>
      </c>
      <c r="AW89" s="346" t="str">
        <f t="shared" si="40"/>
        <v/>
      </c>
    </row>
    <row r="90" spans="1:51" ht="18" customHeight="1">
      <c r="A90" s="220">
        <v>83</v>
      </c>
      <c r="B90" s="465" t="str">
        <f>IF(OR(C90="",G90="",H90=""),"",申込責任者!$N$14&amp;"-"&amp;TEXT(A90,"000")&amp;"_"&amp;PROPER(G90)&amp;"_"&amp;PROPER(H90)&amp;".jpg")</f>
        <v/>
      </c>
      <c r="C90" s="466"/>
      <c r="D90" s="467"/>
      <c r="E90" s="467"/>
      <c r="F90" s="467"/>
      <c r="G90" s="467"/>
      <c r="H90" s="467"/>
      <c r="I90" s="468"/>
      <c r="J90" s="471"/>
      <c r="K90" s="470"/>
      <c r="L90" s="470"/>
      <c r="M90" s="209"/>
      <c r="N90" s="209"/>
      <c r="O90" s="209"/>
      <c r="P90" s="208"/>
      <c r="Q90" s="210"/>
      <c r="R90" s="211"/>
      <c r="S90" s="208"/>
      <c r="T90" s="208"/>
      <c r="U90" s="208"/>
      <c r="V90" s="208"/>
      <c r="W90" s="208"/>
      <c r="X90" s="208"/>
      <c r="Y90" s="208"/>
      <c r="Z90" s="208"/>
      <c r="AA90" s="208"/>
      <c r="AB90" s="408"/>
      <c r="AC90" s="204"/>
      <c r="AD90" s="389"/>
      <c r="AE90" s="396">
        <f t="shared" si="30"/>
        <v>83</v>
      </c>
      <c r="AF90" s="393" t="str">
        <f t="shared" si="29"/>
        <v/>
      </c>
      <c r="AG90" s="113" t="str">
        <f t="shared" si="31"/>
        <v/>
      </c>
      <c r="AH90" s="357" t="str">
        <f t="shared" si="41"/>
        <v/>
      </c>
      <c r="AI90" s="212" t="str">
        <f ca="1">IF(OR(C90="",申込責任者!$N$31=""),"",申込責任者!$N$31)</f>
        <v/>
      </c>
      <c r="AJ90" s="213" t="str">
        <f>IF(OR(C90="",申込責任者!$G$32=""),"",申込責任者!$G$32)</f>
        <v/>
      </c>
      <c r="AK90" s="213" t="str">
        <f t="shared" si="32"/>
        <v/>
      </c>
      <c r="AL90" s="214">
        <f t="shared" si="33"/>
        <v>0</v>
      </c>
      <c r="AM90" s="213" t="str">
        <f t="shared" si="34"/>
        <v/>
      </c>
      <c r="AN90" s="215">
        <f t="shared" si="35"/>
        <v>0</v>
      </c>
      <c r="AO90" s="215">
        <f t="shared" si="36"/>
        <v>0</v>
      </c>
      <c r="AP90" s="216">
        <f t="shared" si="37"/>
        <v>0</v>
      </c>
      <c r="AQ90" s="26">
        <f t="shared" si="39"/>
        <v>83</v>
      </c>
      <c r="AR90" s="217"/>
      <c r="AS90" s="218" t="str">
        <f t="shared" si="38"/>
        <v>会場0</v>
      </c>
      <c r="AU90" s="423" t="str">
        <f>IF(C90="","","申込責任者："&amp;申込責任者!$N$23&amp;","&amp;AM90)</f>
        <v/>
      </c>
      <c r="AW90" s="346" t="str">
        <f t="shared" si="40"/>
        <v/>
      </c>
    </row>
    <row r="91" spans="1:51" ht="18" customHeight="1">
      <c r="A91" s="220">
        <v>84</v>
      </c>
      <c r="B91" s="465" t="str">
        <f>IF(OR(C91="",G91="",H91=""),"",申込責任者!$N$14&amp;"-"&amp;TEXT(A91,"000")&amp;"_"&amp;PROPER(G91)&amp;"_"&amp;PROPER(H91)&amp;".jpg")</f>
        <v/>
      </c>
      <c r="C91" s="466"/>
      <c r="D91" s="467"/>
      <c r="E91" s="467"/>
      <c r="F91" s="467"/>
      <c r="G91" s="467"/>
      <c r="H91" s="467"/>
      <c r="I91" s="468"/>
      <c r="J91" s="471"/>
      <c r="K91" s="470"/>
      <c r="L91" s="470"/>
      <c r="M91" s="209"/>
      <c r="N91" s="209"/>
      <c r="O91" s="209"/>
      <c r="P91" s="208"/>
      <c r="Q91" s="210"/>
      <c r="R91" s="211"/>
      <c r="S91" s="208"/>
      <c r="T91" s="208"/>
      <c r="U91" s="208"/>
      <c r="V91" s="208"/>
      <c r="W91" s="208"/>
      <c r="X91" s="208"/>
      <c r="Y91" s="208"/>
      <c r="Z91" s="208"/>
      <c r="AA91" s="208"/>
      <c r="AB91" s="408"/>
      <c r="AC91" s="204"/>
      <c r="AD91" s="389"/>
      <c r="AE91" s="396">
        <f t="shared" si="30"/>
        <v>84</v>
      </c>
      <c r="AF91" s="393" t="str">
        <f t="shared" si="29"/>
        <v/>
      </c>
      <c r="AG91" s="113" t="str">
        <f t="shared" si="31"/>
        <v/>
      </c>
      <c r="AH91" s="357" t="str">
        <f t="shared" si="41"/>
        <v/>
      </c>
      <c r="AI91" s="212" t="str">
        <f ca="1">IF(OR(C91="",申込責任者!$N$31=""),"",申込責任者!$N$31)</f>
        <v/>
      </c>
      <c r="AJ91" s="213" t="str">
        <f>IF(OR(C91="",申込責任者!$G$32=""),"",申込責任者!$G$32)</f>
        <v/>
      </c>
      <c r="AK91" s="213" t="str">
        <f t="shared" si="32"/>
        <v/>
      </c>
      <c r="AL91" s="214">
        <f t="shared" si="33"/>
        <v>0</v>
      </c>
      <c r="AM91" s="213" t="str">
        <f t="shared" si="34"/>
        <v/>
      </c>
      <c r="AN91" s="215">
        <f t="shared" si="35"/>
        <v>0</v>
      </c>
      <c r="AO91" s="215">
        <f t="shared" si="36"/>
        <v>0</v>
      </c>
      <c r="AP91" s="216">
        <f t="shared" si="37"/>
        <v>0</v>
      </c>
      <c r="AQ91" s="26">
        <f t="shared" si="39"/>
        <v>84</v>
      </c>
      <c r="AR91" s="217"/>
      <c r="AS91" s="218" t="str">
        <f t="shared" si="38"/>
        <v>会場0</v>
      </c>
      <c r="AU91" s="423" t="str">
        <f>IF(C91="","","申込責任者："&amp;申込責任者!$N$23&amp;","&amp;AM91)</f>
        <v/>
      </c>
      <c r="AW91" s="346" t="str">
        <f t="shared" si="40"/>
        <v/>
      </c>
    </row>
    <row r="92" spans="1:51" ht="18" customHeight="1">
      <c r="A92" s="220">
        <v>85</v>
      </c>
      <c r="B92" s="465" t="str">
        <f>IF(OR(C92="",G92="",H92=""),"",申込責任者!$N$14&amp;"-"&amp;TEXT(A92,"000")&amp;"_"&amp;PROPER(G92)&amp;"_"&amp;PROPER(H92)&amp;".jpg")</f>
        <v/>
      </c>
      <c r="C92" s="466"/>
      <c r="D92" s="467"/>
      <c r="E92" s="467"/>
      <c r="F92" s="467"/>
      <c r="G92" s="467"/>
      <c r="H92" s="467"/>
      <c r="I92" s="468"/>
      <c r="J92" s="471"/>
      <c r="K92" s="470"/>
      <c r="L92" s="470"/>
      <c r="M92" s="209"/>
      <c r="N92" s="209"/>
      <c r="O92" s="209"/>
      <c r="P92" s="208"/>
      <c r="Q92" s="210"/>
      <c r="R92" s="211"/>
      <c r="S92" s="208"/>
      <c r="T92" s="208"/>
      <c r="U92" s="208"/>
      <c r="V92" s="208"/>
      <c r="W92" s="208"/>
      <c r="X92" s="208"/>
      <c r="Y92" s="208"/>
      <c r="Z92" s="208"/>
      <c r="AA92" s="208"/>
      <c r="AB92" s="408"/>
      <c r="AC92" s="204"/>
      <c r="AD92" s="389"/>
      <c r="AE92" s="396">
        <f t="shared" si="30"/>
        <v>85</v>
      </c>
      <c r="AF92" s="393" t="str">
        <f t="shared" si="29"/>
        <v/>
      </c>
      <c r="AG92" s="113" t="str">
        <f t="shared" si="31"/>
        <v/>
      </c>
      <c r="AH92" s="357" t="str">
        <f t="shared" si="41"/>
        <v/>
      </c>
      <c r="AI92" s="212" t="str">
        <f ca="1">IF(OR(C92="",申込責任者!$N$31=""),"",申込責任者!$N$31)</f>
        <v/>
      </c>
      <c r="AJ92" s="213" t="str">
        <f>IF(OR(C92="",申込責任者!$G$32=""),"",申込責任者!$G$32)</f>
        <v/>
      </c>
      <c r="AK92" s="213" t="str">
        <f t="shared" si="32"/>
        <v/>
      </c>
      <c r="AL92" s="214">
        <f t="shared" si="33"/>
        <v>0</v>
      </c>
      <c r="AM92" s="213" t="str">
        <f t="shared" si="34"/>
        <v/>
      </c>
      <c r="AN92" s="215">
        <f t="shared" si="35"/>
        <v>0</v>
      </c>
      <c r="AO92" s="215">
        <f t="shared" si="36"/>
        <v>0</v>
      </c>
      <c r="AP92" s="216">
        <f t="shared" si="37"/>
        <v>0</v>
      </c>
      <c r="AQ92" s="26">
        <f t="shared" si="39"/>
        <v>85</v>
      </c>
      <c r="AR92" s="217"/>
      <c r="AS92" s="218" t="str">
        <f t="shared" si="38"/>
        <v>会場0</v>
      </c>
      <c r="AU92" s="423" t="str">
        <f>IF(C92="","","申込責任者："&amp;申込責任者!$N$23&amp;","&amp;AM92)</f>
        <v/>
      </c>
      <c r="AW92" s="346" t="str">
        <f t="shared" si="40"/>
        <v/>
      </c>
    </row>
    <row r="93" spans="1:51" ht="18" customHeight="1">
      <c r="A93" s="220">
        <v>86</v>
      </c>
      <c r="B93" s="465" t="str">
        <f>IF(OR(C93="",G93="",H93=""),"",申込責任者!$N$14&amp;"-"&amp;TEXT(A93,"000")&amp;"_"&amp;PROPER(G93)&amp;"_"&amp;PROPER(H93)&amp;".jpg")</f>
        <v/>
      </c>
      <c r="C93" s="466"/>
      <c r="D93" s="467"/>
      <c r="E93" s="467"/>
      <c r="F93" s="467"/>
      <c r="G93" s="467"/>
      <c r="H93" s="467"/>
      <c r="I93" s="468"/>
      <c r="J93" s="471"/>
      <c r="K93" s="470"/>
      <c r="L93" s="470"/>
      <c r="M93" s="209"/>
      <c r="N93" s="209"/>
      <c r="O93" s="209"/>
      <c r="P93" s="208"/>
      <c r="Q93" s="210"/>
      <c r="R93" s="211"/>
      <c r="S93" s="208"/>
      <c r="T93" s="208"/>
      <c r="U93" s="208"/>
      <c r="V93" s="208"/>
      <c r="W93" s="208"/>
      <c r="X93" s="208"/>
      <c r="Y93" s="208"/>
      <c r="Z93" s="208"/>
      <c r="AA93" s="208"/>
      <c r="AB93" s="408"/>
      <c r="AC93" s="204"/>
      <c r="AD93" s="389"/>
      <c r="AE93" s="396">
        <f t="shared" si="30"/>
        <v>86</v>
      </c>
      <c r="AF93" s="393" t="str">
        <f t="shared" si="29"/>
        <v/>
      </c>
      <c r="AG93" s="113" t="str">
        <f t="shared" si="31"/>
        <v/>
      </c>
      <c r="AH93" s="357" t="str">
        <f t="shared" si="41"/>
        <v/>
      </c>
      <c r="AI93" s="212" t="str">
        <f ca="1">IF(OR(C93="",申込責任者!$N$31=""),"",申込責任者!$N$31)</f>
        <v/>
      </c>
      <c r="AJ93" s="213" t="str">
        <f>IF(OR(C93="",申込責任者!$G$32=""),"",申込責任者!$G$32)</f>
        <v/>
      </c>
      <c r="AK93" s="213" t="str">
        <f t="shared" si="32"/>
        <v/>
      </c>
      <c r="AL93" s="214">
        <f t="shared" si="33"/>
        <v>0</v>
      </c>
      <c r="AM93" s="213" t="str">
        <f t="shared" si="34"/>
        <v/>
      </c>
      <c r="AN93" s="215">
        <f t="shared" si="35"/>
        <v>0</v>
      </c>
      <c r="AO93" s="215">
        <f t="shared" si="36"/>
        <v>0</v>
      </c>
      <c r="AP93" s="216">
        <f t="shared" si="37"/>
        <v>0</v>
      </c>
      <c r="AQ93" s="26">
        <f t="shared" si="39"/>
        <v>86</v>
      </c>
      <c r="AR93" s="217"/>
      <c r="AS93" s="218" t="str">
        <f t="shared" si="38"/>
        <v>会場0</v>
      </c>
      <c r="AU93" s="423" t="str">
        <f>IF(C93="","","申込責任者："&amp;申込責任者!$N$23&amp;","&amp;AM93)</f>
        <v/>
      </c>
      <c r="AW93" s="346" t="str">
        <f t="shared" si="40"/>
        <v/>
      </c>
    </row>
    <row r="94" spans="1:51" ht="18" customHeight="1">
      <c r="A94" s="220">
        <v>87</v>
      </c>
      <c r="B94" s="465" t="str">
        <f>IF(OR(C94="",G94="",H94=""),"",申込責任者!$N$14&amp;"-"&amp;TEXT(A94,"000")&amp;"_"&amp;PROPER(G94)&amp;"_"&amp;PROPER(H94)&amp;".jpg")</f>
        <v/>
      </c>
      <c r="C94" s="466"/>
      <c r="D94" s="467"/>
      <c r="E94" s="467"/>
      <c r="F94" s="467"/>
      <c r="G94" s="467"/>
      <c r="H94" s="467"/>
      <c r="I94" s="468"/>
      <c r="J94" s="471"/>
      <c r="K94" s="470"/>
      <c r="L94" s="470"/>
      <c r="M94" s="209"/>
      <c r="N94" s="209"/>
      <c r="O94" s="209"/>
      <c r="P94" s="208"/>
      <c r="Q94" s="210"/>
      <c r="R94" s="211"/>
      <c r="S94" s="208"/>
      <c r="T94" s="208"/>
      <c r="U94" s="208"/>
      <c r="V94" s="208"/>
      <c r="W94" s="208"/>
      <c r="X94" s="208"/>
      <c r="Y94" s="208"/>
      <c r="Z94" s="208"/>
      <c r="AA94" s="208"/>
      <c r="AB94" s="408"/>
      <c r="AC94" s="204"/>
      <c r="AD94" s="389"/>
      <c r="AE94" s="396">
        <f t="shared" si="30"/>
        <v>87</v>
      </c>
      <c r="AF94" s="393" t="str">
        <f t="shared" si="29"/>
        <v/>
      </c>
      <c r="AG94" s="113" t="str">
        <f t="shared" si="31"/>
        <v/>
      </c>
      <c r="AH94" s="357" t="str">
        <f t="shared" si="41"/>
        <v/>
      </c>
      <c r="AI94" s="212" t="str">
        <f ca="1">IF(OR(C94="",申込責任者!$N$31=""),"",申込責任者!$N$31)</f>
        <v/>
      </c>
      <c r="AJ94" s="213" t="str">
        <f>IF(OR(C94="",申込責任者!$G$32=""),"",申込責任者!$G$32)</f>
        <v/>
      </c>
      <c r="AK94" s="213" t="str">
        <f t="shared" si="32"/>
        <v/>
      </c>
      <c r="AL94" s="214">
        <f t="shared" si="33"/>
        <v>0</v>
      </c>
      <c r="AM94" s="213" t="str">
        <f t="shared" si="34"/>
        <v/>
      </c>
      <c r="AN94" s="215">
        <f t="shared" si="35"/>
        <v>0</v>
      </c>
      <c r="AO94" s="215">
        <f t="shared" si="36"/>
        <v>0</v>
      </c>
      <c r="AP94" s="216">
        <f t="shared" si="37"/>
        <v>0</v>
      </c>
      <c r="AQ94" s="26">
        <f t="shared" si="39"/>
        <v>87</v>
      </c>
      <c r="AR94" s="217"/>
      <c r="AS94" s="218" t="str">
        <f t="shared" si="38"/>
        <v>会場0</v>
      </c>
      <c r="AU94" s="423" t="str">
        <f>IF(C94="","","申込責任者："&amp;申込責任者!$N$23&amp;","&amp;AM94)</f>
        <v/>
      </c>
      <c r="AW94" s="346" t="str">
        <f t="shared" si="40"/>
        <v/>
      </c>
      <c r="AY94" s="221"/>
    </row>
    <row r="95" spans="1:51" ht="18" customHeight="1">
      <c r="A95" s="220">
        <v>88</v>
      </c>
      <c r="B95" s="465" t="str">
        <f>IF(OR(C95="",G95="",H95=""),"",申込責任者!$N$14&amp;"-"&amp;TEXT(A95,"000")&amp;"_"&amp;PROPER(G95)&amp;"_"&amp;PROPER(H95)&amp;".jpg")</f>
        <v/>
      </c>
      <c r="C95" s="466"/>
      <c r="D95" s="467"/>
      <c r="E95" s="467"/>
      <c r="F95" s="467"/>
      <c r="G95" s="467"/>
      <c r="H95" s="467"/>
      <c r="I95" s="468"/>
      <c r="J95" s="471"/>
      <c r="K95" s="470"/>
      <c r="L95" s="470"/>
      <c r="M95" s="209"/>
      <c r="N95" s="209"/>
      <c r="O95" s="209"/>
      <c r="P95" s="208"/>
      <c r="Q95" s="210"/>
      <c r="R95" s="211"/>
      <c r="S95" s="208"/>
      <c r="T95" s="208"/>
      <c r="U95" s="208"/>
      <c r="V95" s="208"/>
      <c r="W95" s="208"/>
      <c r="X95" s="208"/>
      <c r="Y95" s="208"/>
      <c r="Z95" s="208"/>
      <c r="AA95" s="208"/>
      <c r="AB95" s="408"/>
      <c r="AC95" s="204"/>
      <c r="AD95" s="389"/>
      <c r="AE95" s="396">
        <f t="shared" si="30"/>
        <v>88</v>
      </c>
      <c r="AF95" s="393" t="str">
        <f t="shared" si="29"/>
        <v/>
      </c>
      <c r="AG95" s="113" t="str">
        <f t="shared" si="31"/>
        <v/>
      </c>
      <c r="AH95" s="357" t="str">
        <f t="shared" si="41"/>
        <v/>
      </c>
      <c r="AI95" s="212" t="str">
        <f ca="1">IF(OR(C95="",申込責任者!$N$31=""),"",申込責任者!$N$31)</f>
        <v/>
      </c>
      <c r="AJ95" s="213" t="str">
        <f>IF(OR(C95="",申込責任者!$G$32=""),"",申込責任者!$G$32)</f>
        <v/>
      </c>
      <c r="AK95" s="213" t="str">
        <f t="shared" si="32"/>
        <v/>
      </c>
      <c r="AL95" s="214">
        <f t="shared" si="33"/>
        <v>0</v>
      </c>
      <c r="AM95" s="213" t="str">
        <f t="shared" si="34"/>
        <v/>
      </c>
      <c r="AN95" s="215">
        <f t="shared" si="35"/>
        <v>0</v>
      </c>
      <c r="AO95" s="215">
        <f t="shared" si="36"/>
        <v>0</v>
      </c>
      <c r="AP95" s="216">
        <f t="shared" si="37"/>
        <v>0</v>
      </c>
      <c r="AQ95" s="26">
        <f t="shared" si="39"/>
        <v>88</v>
      </c>
      <c r="AR95" s="217"/>
      <c r="AS95" s="218" t="str">
        <f t="shared" si="38"/>
        <v>会場0</v>
      </c>
      <c r="AU95" s="423" t="str">
        <f>IF(C95="","","申込責任者："&amp;申込責任者!$N$23&amp;","&amp;AM95)</f>
        <v/>
      </c>
      <c r="AW95" s="346" t="str">
        <f t="shared" si="40"/>
        <v/>
      </c>
    </row>
    <row r="96" spans="1:51" ht="18" customHeight="1">
      <c r="A96" s="220">
        <v>89</v>
      </c>
      <c r="B96" s="465" t="str">
        <f>IF(OR(C96="",G96="",H96=""),"",申込責任者!$N$14&amp;"-"&amp;TEXT(A96,"000")&amp;"_"&amp;PROPER(G96)&amp;"_"&amp;PROPER(H96)&amp;".jpg")</f>
        <v/>
      </c>
      <c r="C96" s="466"/>
      <c r="D96" s="467"/>
      <c r="E96" s="467"/>
      <c r="F96" s="467"/>
      <c r="G96" s="467"/>
      <c r="H96" s="467"/>
      <c r="I96" s="468"/>
      <c r="J96" s="471"/>
      <c r="K96" s="470"/>
      <c r="L96" s="470"/>
      <c r="M96" s="209"/>
      <c r="N96" s="209"/>
      <c r="O96" s="209"/>
      <c r="P96" s="208"/>
      <c r="Q96" s="210"/>
      <c r="R96" s="211"/>
      <c r="S96" s="208"/>
      <c r="T96" s="208"/>
      <c r="U96" s="208"/>
      <c r="V96" s="208"/>
      <c r="W96" s="208"/>
      <c r="X96" s="208"/>
      <c r="Y96" s="208"/>
      <c r="Z96" s="208"/>
      <c r="AA96" s="208"/>
      <c r="AB96" s="408"/>
      <c r="AC96" s="204"/>
      <c r="AD96" s="389"/>
      <c r="AE96" s="396">
        <f t="shared" si="30"/>
        <v>89</v>
      </c>
      <c r="AF96" s="393" t="str">
        <f t="shared" si="29"/>
        <v/>
      </c>
      <c r="AG96" s="113" t="str">
        <f t="shared" si="31"/>
        <v/>
      </c>
      <c r="AH96" s="357" t="str">
        <f t="shared" si="41"/>
        <v/>
      </c>
      <c r="AI96" s="212" t="str">
        <f ca="1">IF(OR(C96="",申込責任者!$N$31=""),"",申込責任者!$N$31)</f>
        <v/>
      </c>
      <c r="AJ96" s="213" t="str">
        <f>IF(OR(C96="",申込責任者!$G$32=""),"",申込責任者!$G$32)</f>
        <v/>
      </c>
      <c r="AK96" s="213" t="str">
        <f t="shared" si="32"/>
        <v/>
      </c>
      <c r="AL96" s="214">
        <f t="shared" si="33"/>
        <v>0</v>
      </c>
      <c r="AM96" s="213" t="str">
        <f t="shared" si="34"/>
        <v/>
      </c>
      <c r="AN96" s="215">
        <f t="shared" si="35"/>
        <v>0</v>
      </c>
      <c r="AO96" s="215">
        <f t="shared" si="36"/>
        <v>0</v>
      </c>
      <c r="AP96" s="216">
        <f t="shared" si="37"/>
        <v>0</v>
      </c>
      <c r="AQ96" s="26">
        <f t="shared" si="39"/>
        <v>89</v>
      </c>
      <c r="AR96" s="217"/>
      <c r="AS96" s="218" t="str">
        <f t="shared" si="38"/>
        <v>会場0</v>
      </c>
      <c r="AU96" s="423" t="str">
        <f>IF(C96="","","申込責任者："&amp;申込責任者!$N$23&amp;","&amp;AM96)</f>
        <v/>
      </c>
      <c r="AW96" s="346" t="str">
        <f t="shared" si="40"/>
        <v/>
      </c>
    </row>
    <row r="97" spans="1:68" ht="18" customHeight="1">
      <c r="A97" s="220">
        <v>90</v>
      </c>
      <c r="B97" s="465" t="str">
        <f>IF(OR(C97="",G97="",H97=""),"",申込責任者!$N$14&amp;"-"&amp;TEXT(A97,"000")&amp;"_"&amp;PROPER(G97)&amp;"_"&amp;PROPER(H97)&amp;".jpg")</f>
        <v/>
      </c>
      <c r="C97" s="466"/>
      <c r="D97" s="467"/>
      <c r="E97" s="467"/>
      <c r="F97" s="467"/>
      <c r="G97" s="467"/>
      <c r="H97" s="467"/>
      <c r="I97" s="468"/>
      <c r="J97" s="471"/>
      <c r="K97" s="470"/>
      <c r="L97" s="470"/>
      <c r="M97" s="209"/>
      <c r="N97" s="209"/>
      <c r="O97" s="209"/>
      <c r="P97" s="208"/>
      <c r="Q97" s="210"/>
      <c r="R97" s="211"/>
      <c r="S97" s="208"/>
      <c r="T97" s="208"/>
      <c r="U97" s="208"/>
      <c r="V97" s="208"/>
      <c r="W97" s="208"/>
      <c r="X97" s="208"/>
      <c r="Y97" s="208"/>
      <c r="Z97" s="208"/>
      <c r="AA97" s="208"/>
      <c r="AB97" s="408"/>
      <c r="AC97" s="204"/>
      <c r="AD97" s="389"/>
      <c r="AE97" s="396">
        <f t="shared" si="30"/>
        <v>90</v>
      </c>
      <c r="AF97" s="393" t="str">
        <f t="shared" si="29"/>
        <v/>
      </c>
      <c r="AG97" s="113" t="str">
        <f t="shared" si="31"/>
        <v/>
      </c>
      <c r="AH97" s="357" t="str">
        <f t="shared" si="41"/>
        <v/>
      </c>
      <c r="AI97" s="212" t="str">
        <f ca="1">IF(OR(C97="",申込責任者!$N$31=""),"",申込責任者!$N$31)</f>
        <v/>
      </c>
      <c r="AJ97" s="213" t="str">
        <f>IF(OR(C97="",申込責任者!$G$32=""),"",申込責任者!$G$32)</f>
        <v/>
      </c>
      <c r="AK97" s="213" t="str">
        <f t="shared" si="32"/>
        <v/>
      </c>
      <c r="AL97" s="214">
        <f t="shared" si="33"/>
        <v>0</v>
      </c>
      <c r="AM97" s="213" t="str">
        <f t="shared" si="34"/>
        <v/>
      </c>
      <c r="AN97" s="215">
        <f t="shared" si="35"/>
        <v>0</v>
      </c>
      <c r="AO97" s="215">
        <f t="shared" si="36"/>
        <v>0</v>
      </c>
      <c r="AP97" s="216">
        <f t="shared" si="37"/>
        <v>0</v>
      </c>
      <c r="AQ97" s="26">
        <f t="shared" si="39"/>
        <v>90</v>
      </c>
      <c r="AR97" s="217"/>
      <c r="AS97" s="218" t="str">
        <f t="shared" si="38"/>
        <v>会場0</v>
      </c>
      <c r="AU97" s="423" t="str">
        <f>IF(C97="","","申込責任者："&amp;申込責任者!$N$23&amp;","&amp;AM97)</f>
        <v/>
      </c>
      <c r="AW97" s="346" t="str">
        <f t="shared" si="40"/>
        <v/>
      </c>
    </row>
    <row r="98" spans="1:68" ht="18" customHeight="1">
      <c r="A98" s="220">
        <v>91</v>
      </c>
      <c r="B98" s="465" t="str">
        <f>IF(OR(C98="",G98="",H98=""),"",申込責任者!$N$14&amp;"-"&amp;TEXT(A98,"000")&amp;"_"&amp;PROPER(G98)&amp;"_"&amp;PROPER(H98)&amp;".jpg")</f>
        <v/>
      </c>
      <c r="C98" s="466"/>
      <c r="D98" s="467"/>
      <c r="E98" s="467"/>
      <c r="F98" s="467"/>
      <c r="G98" s="467"/>
      <c r="H98" s="467"/>
      <c r="I98" s="468"/>
      <c r="J98" s="471"/>
      <c r="K98" s="470"/>
      <c r="L98" s="470"/>
      <c r="M98" s="209"/>
      <c r="N98" s="209"/>
      <c r="O98" s="209"/>
      <c r="P98" s="208"/>
      <c r="Q98" s="210"/>
      <c r="R98" s="211"/>
      <c r="S98" s="208"/>
      <c r="T98" s="208"/>
      <c r="U98" s="208"/>
      <c r="V98" s="208"/>
      <c r="W98" s="208"/>
      <c r="X98" s="208"/>
      <c r="Y98" s="208"/>
      <c r="Z98" s="208"/>
      <c r="AA98" s="208"/>
      <c r="AB98" s="408"/>
      <c r="AC98" s="204"/>
      <c r="AD98" s="389"/>
      <c r="AE98" s="396">
        <f t="shared" si="30"/>
        <v>91</v>
      </c>
      <c r="AF98" s="393" t="str">
        <f t="shared" si="29"/>
        <v/>
      </c>
      <c r="AG98" s="113" t="str">
        <f t="shared" si="31"/>
        <v/>
      </c>
      <c r="AH98" s="357" t="str">
        <f t="shared" si="41"/>
        <v/>
      </c>
      <c r="AI98" s="212" t="str">
        <f ca="1">IF(OR(C98="",申込責任者!$N$31=""),"",申込責任者!$N$31)</f>
        <v/>
      </c>
      <c r="AJ98" s="213" t="str">
        <f>IF(OR(C98="",申込責任者!$G$32=""),"",申込責任者!$G$32)</f>
        <v/>
      </c>
      <c r="AK98" s="213" t="str">
        <f t="shared" si="32"/>
        <v/>
      </c>
      <c r="AL98" s="214">
        <f t="shared" si="33"/>
        <v>0</v>
      </c>
      <c r="AM98" s="213" t="str">
        <f t="shared" si="34"/>
        <v/>
      </c>
      <c r="AN98" s="215">
        <f t="shared" si="35"/>
        <v>0</v>
      </c>
      <c r="AO98" s="215">
        <f t="shared" si="36"/>
        <v>0</v>
      </c>
      <c r="AP98" s="216">
        <f t="shared" si="37"/>
        <v>0</v>
      </c>
      <c r="AQ98" s="26">
        <f t="shared" si="39"/>
        <v>91</v>
      </c>
      <c r="AR98" s="217"/>
      <c r="AS98" s="218" t="str">
        <f t="shared" si="38"/>
        <v>会場0</v>
      </c>
      <c r="AU98" s="423" t="str">
        <f>IF(C98="","","申込責任者："&amp;申込責任者!$N$23&amp;","&amp;AM98)</f>
        <v/>
      </c>
      <c r="AW98" s="346" t="str">
        <f t="shared" si="40"/>
        <v/>
      </c>
    </row>
    <row r="99" spans="1:68" ht="18" customHeight="1">
      <c r="A99" s="220">
        <v>92</v>
      </c>
      <c r="B99" s="465" t="str">
        <f>IF(OR(C99="",G99="",H99=""),"",申込責任者!$N$14&amp;"-"&amp;TEXT(A99,"000")&amp;"_"&amp;PROPER(G99)&amp;"_"&amp;PROPER(H99)&amp;".jpg")</f>
        <v/>
      </c>
      <c r="C99" s="466"/>
      <c r="D99" s="467"/>
      <c r="E99" s="467"/>
      <c r="F99" s="467"/>
      <c r="G99" s="467"/>
      <c r="H99" s="467"/>
      <c r="I99" s="468"/>
      <c r="J99" s="471"/>
      <c r="K99" s="470"/>
      <c r="L99" s="470"/>
      <c r="M99" s="209"/>
      <c r="N99" s="209"/>
      <c r="O99" s="209"/>
      <c r="P99" s="208"/>
      <c r="Q99" s="210"/>
      <c r="R99" s="211"/>
      <c r="S99" s="208"/>
      <c r="T99" s="208"/>
      <c r="U99" s="208"/>
      <c r="V99" s="208"/>
      <c r="W99" s="208"/>
      <c r="X99" s="208"/>
      <c r="Y99" s="208"/>
      <c r="Z99" s="208"/>
      <c r="AA99" s="208"/>
      <c r="AB99" s="408"/>
      <c r="AC99" s="204"/>
      <c r="AD99" s="389"/>
      <c r="AE99" s="396">
        <f t="shared" si="30"/>
        <v>92</v>
      </c>
      <c r="AF99" s="393" t="str">
        <f t="shared" si="29"/>
        <v/>
      </c>
      <c r="AG99" s="113" t="str">
        <f t="shared" si="31"/>
        <v/>
      </c>
      <c r="AH99" s="357" t="str">
        <f t="shared" si="41"/>
        <v/>
      </c>
      <c r="AI99" s="212" t="str">
        <f ca="1">IF(OR(C99="",申込責任者!$N$31=""),"",申込責任者!$N$31)</f>
        <v/>
      </c>
      <c r="AJ99" s="213" t="str">
        <f>IF(OR(C99="",申込責任者!$G$32=""),"",申込責任者!$G$32)</f>
        <v/>
      </c>
      <c r="AK99" s="213" t="str">
        <f t="shared" si="32"/>
        <v/>
      </c>
      <c r="AL99" s="214">
        <f t="shared" si="33"/>
        <v>0</v>
      </c>
      <c r="AM99" s="213" t="str">
        <f t="shared" si="34"/>
        <v/>
      </c>
      <c r="AN99" s="215">
        <f t="shared" si="35"/>
        <v>0</v>
      </c>
      <c r="AO99" s="215">
        <f t="shared" si="36"/>
        <v>0</v>
      </c>
      <c r="AP99" s="216">
        <f t="shared" si="37"/>
        <v>0</v>
      </c>
      <c r="AQ99" s="26">
        <f t="shared" si="39"/>
        <v>92</v>
      </c>
      <c r="AR99" s="217"/>
      <c r="AS99" s="218" t="str">
        <f t="shared" si="38"/>
        <v>会場0</v>
      </c>
      <c r="AU99" s="423" t="str">
        <f>IF(C99="","","申込責任者："&amp;申込責任者!$N$23&amp;","&amp;AM99)</f>
        <v/>
      </c>
      <c r="AW99" s="346" t="str">
        <f t="shared" si="40"/>
        <v/>
      </c>
    </row>
    <row r="100" spans="1:68" ht="18" customHeight="1">
      <c r="A100" s="220">
        <v>93</v>
      </c>
      <c r="B100" s="465" t="str">
        <f>IF(OR(C100="",G100="",H100=""),"",申込責任者!$N$14&amp;"-"&amp;TEXT(A100,"000")&amp;"_"&amp;PROPER(G100)&amp;"_"&amp;PROPER(H100)&amp;".jpg")</f>
        <v/>
      </c>
      <c r="C100" s="466"/>
      <c r="D100" s="467"/>
      <c r="E100" s="467"/>
      <c r="F100" s="467"/>
      <c r="G100" s="467"/>
      <c r="H100" s="467"/>
      <c r="I100" s="468"/>
      <c r="J100" s="471"/>
      <c r="K100" s="470"/>
      <c r="L100" s="470"/>
      <c r="M100" s="209"/>
      <c r="N100" s="209"/>
      <c r="O100" s="209"/>
      <c r="P100" s="208"/>
      <c r="Q100" s="210"/>
      <c r="R100" s="211"/>
      <c r="S100" s="208"/>
      <c r="T100" s="208"/>
      <c r="U100" s="208"/>
      <c r="V100" s="208"/>
      <c r="W100" s="208"/>
      <c r="X100" s="208"/>
      <c r="Y100" s="208"/>
      <c r="Z100" s="208"/>
      <c r="AA100" s="208"/>
      <c r="AB100" s="408"/>
      <c r="AC100" s="204"/>
      <c r="AD100" s="389"/>
      <c r="AE100" s="396">
        <f t="shared" si="30"/>
        <v>93</v>
      </c>
      <c r="AF100" s="393" t="str">
        <f t="shared" si="29"/>
        <v/>
      </c>
      <c r="AG100" s="113" t="str">
        <f t="shared" si="31"/>
        <v/>
      </c>
      <c r="AH100" s="357" t="str">
        <f t="shared" si="41"/>
        <v/>
      </c>
      <c r="AI100" s="212" t="str">
        <f ca="1">IF(OR(C100="",申込責任者!$N$31=""),"",申込責任者!$N$31)</f>
        <v/>
      </c>
      <c r="AJ100" s="213" t="str">
        <f>IF(OR(C100="",申込責任者!$G$32=""),"",申込責任者!$G$32)</f>
        <v/>
      </c>
      <c r="AK100" s="213" t="str">
        <f t="shared" si="32"/>
        <v/>
      </c>
      <c r="AL100" s="214">
        <f t="shared" si="33"/>
        <v>0</v>
      </c>
      <c r="AM100" s="213" t="str">
        <f t="shared" si="34"/>
        <v/>
      </c>
      <c r="AN100" s="215">
        <f t="shared" si="35"/>
        <v>0</v>
      </c>
      <c r="AO100" s="215">
        <f t="shared" si="36"/>
        <v>0</v>
      </c>
      <c r="AP100" s="216">
        <f t="shared" si="37"/>
        <v>0</v>
      </c>
      <c r="AQ100" s="26">
        <f t="shared" si="39"/>
        <v>93</v>
      </c>
      <c r="AR100" s="217"/>
      <c r="AS100" s="218" t="str">
        <f t="shared" si="38"/>
        <v>会場0</v>
      </c>
      <c r="AU100" s="423" t="str">
        <f>IF(C100="","","申込責任者："&amp;申込責任者!$N$23&amp;","&amp;AM100)</f>
        <v/>
      </c>
      <c r="AW100" s="346" t="str">
        <f t="shared" si="40"/>
        <v/>
      </c>
    </row>
    <row r="101" spans="1:68" ht="18" customHeight="1">
      <c r="A101" s="220">
        <v>94</v>
      </c>
      <c r="B101" s="465" t="str">
        <f>IF(OR(C101="",G101="",H101=""),"",申込責任者!$N$14&amp;"-"&amp;TEXT(A101,"000")&amp;"_"&amp;PROPER(G101)&amp;"_"&amp;PROPER(H101)&amp;".jpg")</f>
        <v/>
      </c>
      <c r="C101" s="466"/>
      <c r="D101" s="467"/>
      <c r="E101" s="467"/>
      <c r="F101" s="467"/>
      <c r="G101" s="467"/>
      <c r="H101" s="467"/>
      <c r="I101" s="468"/>
      <c r="J101" s="471"/>
      <c r="K101" s="470"/>
      <c r="L101" s="470"/>
      <c r="M101" s="209"/>
      <c r="N101" s="209"/>
      <c r="O101" s="209"/>
      <c r="P101" s="208"/>
      <c r="Q101" s="210"/>
      <c r="R101" s="211"/>
      <c r="S101" s="208"/>
      <c r="T101" s="208"/>
      <c r="U101" s="208"/>
      <c r="V101" s="208"/>
      <c r="W101" s="208"/>
      <c r="X101" s="208"/>
      <c r="Y101" s="208"/>
      <c r="Z101" s="208"/>
      <c r="AA101" s="208"/>
      <c r="AB101" s="408"/>
      <c r="AC101" s="204"/>
      <c r="AD101" s="389"/>
      <c r="AE101" s="396">
        <f t="shared" si="30"/>
        <v>94</v>
      </c>
      <c r="AF101" s="393" t="str">
        <f t="shared" si="29"/>
        <v/>
      </c>
      <c r="AG101" s="113" t="str">
        <f t="shared" si="31"/>
        <v/>
      </c>
      <c r="AH101" s="357" t="str">
        <f t="shared" si="41"/>
        <v/>
      </c>
      <c r="AI101" s="212" t="str">
        <f ca="1">IF(OR(C101="",申込責任者!$N$31=""),"",申込責任者!$N$31)</f>
        <v/>
      </c>
      <c r="AJ101" s="213" t="str">
        <f>IF(OR(C101="",申込責任者!$G$32=""),"",申込責任者!$G$32)</f>
        <v/>
      </c>
      <c r="AK101" s="213" t="str">
        <f t="shared" si="32"/>
        <v/>
      </c>
      <c r="AL101" s="214">
        <f t="shared" si="33"/>
        <v>0</v>
      </c>
      <c r="AM101" s="213" t="str">
        <f t="shared" si="34"/>
        <v/>
      </c>
      <c r="AN101" s="215">
        <f t="shared" si="35"/>
        <v>0</v>
      </c>
      <c r="AO101" s="215">
        <f t="shared" si="36"/>
        <v>0</v>
      </c>
      <c r="AP101" s="216">
        <f t="shared" si="37"/>
        <v>0</v>
      </c>
      <c r="AQ101" s="26">
        <f t="shared" si="39"/>
        <v>94</v>
      </c>
      <c r="AR101" s="217"/>
      <c r="AS101" s="218" t="str">
        <f t="shared" si="38"/>
        <v>会場0</v>
      </c>
      <c r="AU101" s="423" t="str">
        <f>IF(C101="","","申込責任者："&amp;申込責任者!$N$23&amp;","&amp;AM101)</f>
        <v/>
      </c>
      <c r="AW101" s="346" t="str">
        <f t="shared" si="40"/>
        <v/>
      </c>
    </row>
    <row r="102" spans="1:68" ht="18" customHeight="1">
      <c r="A102" s="220">
        <v>95</v>
      </c>
      <c r="B102" s="465" t="str">
        <f>IF(OR(C102="",G102="",H102=""),"",申込責任者!$N$14&amp;"-"&amp;TEXT(A102,"000")&amp;"_"&amp;PROPER(G102)&amp;"_"&amp;PROPER(H102)&amp;".jpg")</f>
        <v/>
      </c>
      <c r="C102" s="466"/>
      <c r="D102" s="467"/>
      <c r="E102" s="467"/>
      <c r="F102" s="467"/>
      <c r="G102" s="467"/>
      <c r="H102" s="467"/>
      <c r="I102" s="468"/>
      <c r="J102" s="471"/>
      <c r="K102" s="470"/>
      <c r="L102" s="470"/>
      <c r="M102" s="209"/>
      <c r="N102" s="209"/>
      <c r="O102" s="209"/>
      <c r="P102" s="208"/>
      <c r="Q102" s="210"/>
      <c r="R102" s="211"/>
      <c r="S102" s="208"/>
      <c r="T102" s="208"/>
      <c r="U102" s="208"/>
      <c r="V102" s="208"/>
      <c r="W102" s="208"/>
      <c r="X102" s="208"/>
      <c r="Y102" s="208"/>
      <c r="Z102" s="208"/>
      <c r="AA102" s="208"/>
      <c r="AB102" s="408"/>
      <c r="AC102" s="204"/>
      <c r="AD102" s="389"/>
      <c r="AE102" s="396">
        <f t="shared" si="30"/>
        <v>95</v>
      </c>
      <c r="AF102" s="393" t="str">
        <f t="shared" si="29"/>
        <v/>
      </c>
      <c r="AG102" s="113" t="str">
        <f t="shared" si="31"/>
        <v/>
      </c>
      <c r="AH102" s="357" t="str">
        <f t="shared" si="41"/>
        <v/>
      </c>
      <c r="AI102" s="212" t="str">
        <f ca="1">IF(OR(C102="",申込責任者!$N$31=""),"",申込責任者!$N$31)</f>
        <v/>
      </c>
      <c r="AJ102" s="213" t="str">
        <f>IF(OR(C102="",申込責任者!$G$32=""),"",申込責任者!$G$32)</f>
        <v/>
      </c>
      <c r="AK102" s="213" t="str">
        <f t="shared" si="32"/>
        <v/>
      </c>
      <c r="AL102" s="214">
        <f t="shared" si="33"/>
        <v>0</v>
      </c>
      <c r="AM102" s="213" t="str">
        <f t="shared" si="34"/>
        <v/>
      </c>
      <c r="AN102" s="215">
        <f t="shared" si="35"/>
        <v>0</v>
      </c>
      <c r="AO102" s="215">
        <f t="shared" si="36"/>
        <v>0</v>
      </c>
      <c r="AP102" s="216">
        <f t="shared" si="37"/>
        <v>0</v>
      </c>
      <c r="AQ102" s="26">
        <f t="shared" si="39"/>
        <v>95</v>
      </c>
      <c r="AR102" s="217"/>
      <c r="AS102" s="218" t="str">
        <f t="shared" si="38"/>
        <v>会場0</v>
      </c>
      <c r="AU102" s="423" t="str">
        <f>IF(C102="","","申込責任者："&amp;申込責任者!$N$23&amp;","&amp;AM102)</f>
        <v/>
      </c>
      <c r="AW102" s="346" t="str">
        <f t="shared" si="40"/>
        <v/>
      </c>
    </row>
    <row r="103" spans="1:68" ht="18" customHeight="1">
      <c r="A103" s="220">
        <v>96</v>
      </c>
      <c r="B103" s="465" t="str">
        <f>IF(OR(C103="",G103="",H103=""),"",申込責任者!$N$14&amp;"-"&amp;TEXT(A103,"000")&amp;"_"&amp;PROPER(G103)&amp;"_"&amp;PROPER(H103)&amp;".jpg")</f>
        <v/>
      </c>
      <c r="C103" s="466"/>
      <c r="D103" s="467"/>
      <c r="E103" s="467"/>
      <c r="F103" s="467"/>
      <c r="G103" s="467"/>
      <c r="H103" s="467"/>
      <c r="I103" s="468"/>
      <c r="J103" s="471"/>
      <c r="K103" s="470"/>
      <c r="L103" s="470"/>
      <c r="M103" s="209"/>
      <c r="N103" s="209"/>
      <c r="O103" s="209"/>
      <c r="P103" s="208"/>
      <c r="Q103" s="210"/>
      <c r="R103" s="211"/>
      <c r="S103" s="208"/>
      <c r="T103" s="208"/>
      <c r="U103" s="208"/>
      <c r="V103" s="208"/>
      <c r="W103" s="208"/>
      <c r="X103" s="208"/>
      <c r="Y103" s="208"/>
      <c r="Z103" s="208"/>
      <c r="AA103" s="208"/>
      <c r="AB103" s="408"/>
      <c r="AC103" s="204"/>
      <c r="AD103" s="389"/>
      <c r="AE103" s="396">
        <f t="shared" si="30"/>
        <v>96</v>
      </c>
      <c r="AF103" s="393" t="str">
        <f t="shared" si="29"/>
        <v/>
      </c>
      <c r="AG103" s="113" t="str">
        <f t="shared" si="31"/>
        <v/>
      </c>
      <c r="AH103" s="357" t="str">
        <f t="shared" si="41"/>
        <v/>
      </c>
      <c r="AI103" s="212" t="str">
        <f ca="1">IF(OR(C103="",申込責任者!$N$31=""),"",申込責任者!$N$31)</f>
        <v/>
      </c>
      <c r="AJ103" s="213" t="str">
        <f>IF(OR(C103="",申込責任者!$G$32=""),"",申込責任者!$G$32)</f>
        <v/>
      </c>
      <c r="AK103" s="213" t="str">
        <f t="shared" si="32"/>
        <v/>
      </c>
      <c r="AL103" s="214">
        <f t="shared" si="33"/>
        <v>0</v>
      </c>
      <c r="AM103" s="213" t="str">
        <f t="shared" si="34"/>
        <v/>
      </c>
      <c r="AN103" s="215">
        <f t="shared" si="35"/>
        <v>0</v>
      </c>
      <c r="AO103" s="215">
        <f t="shared" si="36"/>
        <v>0</v>
      </c>
      <c r="AP103" s="216">
        <f t="shared" si="37"/>
        <v>0</v>
      </c>
      <c r="AQ103" s="26">
        <f t="shared" si="39"/>
        <v>96</v>
      </c>
      <c r="AR103" s="217"/>
      <c r="AS103" s="218" t="str">
        <f t="shared" si="38"/>
        <v>会場0</v>
      </c>
      <c r="AU103" s="423" t="str">
        <f>IF(C103="","","申込責任者："&amp;申込責任者!$N$23&amp;","&amp;AM103)</f>
        <v/>
      </c>
      <c r="AW103" s="346" t="str">
        <f t="shared" si="40"/>
        <v/>
      </c>
    </row>
    <row r="104" spans="1:68" ht="18" customHeight="1">
      <c r="A104" s="220">
        <v>97</v>
      </c>
      <c r="B104" s="465" t="str">
        <f>IF(OR(C104="",G104="",H104=""),"",申込責任者!$N$14&amp;"-"&amp;TEXT(A104,"000")&amp;"_"&amp;PROPER(G104)&amp;"_"&amp;PROPER(H104)&amp;".jpg")</f>
        <v/>
      </c>
      <c r="C104" s="466"/>
      <c r="D104" s="467"/>
      <c r="E104" s="467"/>
      <c r="F104" s="467"/>
      <c r="G104" s="467"/>
      <c r="H104" s="467"/>
      <c r="I104" s="468"/>
      <c r="J104" s="471"/>
      <c r="K104" s="470"/>
      <c r="L104" s="470"/>
      <c r="M104" s="209"/>
      <c r="N104" s="209"/>
      <c r="O104" s="209"/>
      <c r="P104" s="208"/>
      <c r="Q104" s="210"/>
      <c r="R104" s="211"/>
      <c r="S104" s="208"/>
      <c r="T104" s="208"/>
      <c r="U104" s="208"/>
      <c r="V104" s="208"/>
      <c r="W104" s="208"/>
      <c r="X104" s="208"/>
      <c r="Y104" s="208"/>
      <c r="Z104" s="208"/>
      <c r="AA104" s="208"/>
      <c r="AB104" s="408"/>
      <c r="AC104" s="204"/>
      <c r="AD104" s="389"/>
      <c r="AE104" s="396">
        <f t="shared" si="30"/>
        <v>97</v>
      </c>
      <c r="AF104" s="393" t="str">
        <f t="shared" si="29"/>
        <v/>
      </c>
      <c r="AG104" s="113" t="str">
        <f t="shared" si="31"/>
        <v/>
      </c>
      <c r="AH104" s="357" t="str">
        <f t="shared" si="41"/>
        <v/>
      </c>
      <c r="AI104" s="212" t="str">
        <f ca="1">IF(OR(C104="",申込責任者!$N$31=""),"",申込責任者!$N$31)</f>
        <v/>
      </c>
      <c r="AJ104" s="213" t="str">
        <f>IF(OR(C104="",申込責任者!$G$32=""),"",申込責任者!$G$32)</f>
        <v/>
      </c>
      <c r="AK104" s="213" t="str">
        <f t="shared" si="32"/>
        <v/>
      </c>
      <c r="AL104" s="214">
        <f t="shared" si="33"/>
        <v>0</v>
      </c>
      <c r="AM104" s="213" t="str">
        <f t="shared" si="34"/>
        <v/>
      </c>
      <c r="AN104" s="215">
        <f t="shared" si="35"/>
        <v>0</v>
      </c>
      <c r="AO104" s="215">
        <f t="shared" si="36"/>
        <v>0</v>
      </c>
      <c r="AP104" s="216">
        <f t="shared" si="37"/>
        <v>0</v>
      </c>
      <c r="AQ104" s="26">
        <f t="shared" si="39"/>
        <v>97</v>
      </c>
      <c r="AR104" s="217"/>
      <c r="AS104" s="218" t="str">
        <f t="shared" si="38"/>
        <v>会場0</v>
      </c>
      <c r="AU104" s="423" t="str">
        <f>IF(C104="","","申込責任者："&amp;申込責任者!$N$23&amp;","&amp;AM104)</f>
        <v/>
      </c>
      <c r="AW104" s="346" t="str">
        <f t="shared" si="40"/>
        <v/>
      </c>
    </row>
    <row r="105" spans="1:68" ht="18" customHeight="1">
      <c r="A105" s="220">
        <v>98</v>
      </c>
      <c r="B105" s="465" t="str">
        <f>IF(OR(C105="",G105="",H105=""),"",申込責任者!$N$14&amp;"-"&amp;TEXT(A105,"000")&amp;"_"&amp;PROPER(G105)&amp;"_"&amp;PROPER(H105)&amp;".jpg")</f>
        <v/>
      </c>
      <c r="C105" s="466"/>
      <c r="D105" s="467"/>
      <c r="E105" s="467"/>
      <c r="F105" s="467"/>
      <c r="G105" s="467"/>
      <c r="H105" s="467"/>
      <c r="I105" s="468"/>
      <c r="J105" s="471"/>
      <c r="K105" s="470"/>
      <c r="L105" s="470"/>
      <c r="M105" s="209"/>
      <c r="N105" s="209"/>
      <c r="O105" s="209"/>
      <c r="P105" s="208"/>
      <c r="Q105" s="210"/>
      <c r="R105" s="211"/>
      <c r="S105" s="208"/>
      <c r="T105" s="208"/>
      <c r="U105" s="208"/>
      <c r="V105" s="208"/>
      <c r="W105" s="208"/>
      <c r="X105" s="208"/>
      <c r="Y105" s="208"/>
      <c r="Z105" s="208"/>
      <c r="AA105" s="208"/>
      <c r="AB105" s="408"/>
      <c r="AC105" s="204"/>
      <c r="AD105" s="389"/>
      <c r="AE105" s="396">
        <f t="shared" si="30"/>
        <v>98</v>
      </c>
      <c r="AF105" s="393" t="str">
        <f t="shared" si="29"/>
        <v/>
      </c>
      <c r="AG105" s="113" t="str">
        <f t="shared" si="31"/>
        <v/>
      </c>
      <c r="AH105" s="357" t="str">
        <f t="shared" si="41"/>
        <v/>
      </c>
      <c r="AI105" s="212" t="str">
        <f ca="1">IF(OR(C105="",申込責任者!$N$31=""),"",申込責任者!$N$31)</f>
        <v/>
      </c>
      <c r="AJ105" s="213" t="str">
        <f>IF(OR(C105="",申込責任者!$G$32=""),"",申込責任者!$G$32)</f>
        <v/>
      </c>
      <c r="AK105" s="213" t="str">
        <f t="shared" si="32"/>
        <v/>
      </c>
      <c r="AL105" s="214">
        <f t="shared" si="33"/>
        <v>0</v>
      </c>
      <c r="AM105" s="213" t="str">
        <f t="shared" si="34"/>
        <v/>
      </c>
      <c r="AN105" s="215">
        <f t="shared" si="35"/>
        <v>0</v>
      </c>
      <c r="AO105" s="215">
        <f t="shared" si="36"/>
        <v>0</v>
      </c>
      <c r="AP105" s="216">
        <f t="shared" si="37"/>
        <v>0</v>
      </c>
      <c r="AQ105" s="26">
        <f t="shared" si="39"/>
        <v>98</v>
      </c>
      <c r="AR105" s="217"/>
      <c r="AS105" s="218" t="str">
        <f t="shared" si="38"/>
        <v>会場0</v>
      </c>
      <c r="AU105" s="423" t="str">
        <f>IF(C105="","","申込責任者："&amp;申込責任者!$N$23&amp;","&amp;AM105)</f>
        <v/>
      </c>
      <c r="AW105" s="346" t="str">
        <f t="shared" si="40"/>
        <v/>
      </c>
    </row>
    <row r="106" spans="1:68" ht="18" customHeight="1">
      <c r="A106" s="220">
        <v>99</v>
      </c>
      <c r="B106" s="465" t="str">
        <f>IF(OR(C106="",G106="",H106=""),"",申込責任者!$N$14&amp;"-"&amp;TEXT(A106,"000")&amp;"_"&amp;PROPER(G106)&amp;"_"&amp;PROPER(H106)&amp;".jpg")</f>
        <v/>
      </c>
      <c r="C106" s="466"/>
      <c r="D106" s="467"/>
      <c r="E106" s="467"/>
      <c r="F106" s="467"/>
      <c r="G106" s="467"/>
      <c r="H106" s="467"/>
      <c r="I106" s="468"/>
      <c r="J106" s="471"/>
      <c r="K106" s="470"/>
      <c r="L106" s="470"/>
      <c r="M106" s="209"/>
      <c r="N106" s="209"/>
      <c r="O106" s="209"/>
      <c r="P106" s="208"/>
      <c r="Q106" s="210"/>
      <c r="R106" s="211"/>
      <c r="S106" s="208"/>
      <c r="T106" s="208"/>
      <c r="U106" s="208"/>
      <c r="V106" s="208"/>
      <c r="W106" s="208"/>
      <c r="X106" s="208"/>
      <c r="Y106" s="208"/>
      <c r="Z106" s="208"/>
      <c r="AA106" s="208"/>
      <c r="AB106" s="408"/>
      <c r="AC106" s="204"/>
      <c r="AD106" s="389"/>
      <c r="AE106" s="396">
        <f t="shared" si="30"/>
        <v>99</v>
      </c>
      <c r="AF106" s="393" t="str">
        <f t="shared" si="29"/>
        <v/>
      </c>
      <c r="AG106" s="113" t="str">
        <f t="shared" si="31"/>
        <v/>
      </c>
      <c r="AH106" s="357" t="str">
        <f t="shared" si="41"/>
        <v/>
      </c>
      <c r="AI106" s="212" t="str">
        <f ca="1">IF(OR(C106="",申込責任者!$N$31=""),"",申込責任者!$N$31)</f>
        <v/>
      </c>
      <c r="AJ106" s="213" t="str">
        <f>IF(OR(C106="",申込責任者!$G$32=""),"",申込責任者!$G$32)</f>
        <v/>
      </c>
      <c r="AK106" s="213" t="str">
        <f t="shared" si="32"/>
        <v/>
      </c>
      <c r="AL106" s="214">
        <f t="shared" si="33"/>
        <v>0</v>
      </c>
      <c r="AM106" s="213" t="str">
        <f t="shared" si="34"/>
        <v/>
      </c>
      <c r="AN106" s="215">
        <f t="shared" si="35"/>
        <v>0</v>
      </c>
      <c r="AO106" s="215">
        <f t="shared" si="36"/>
        <v>0</v>
      </c>
      <c r="AP106" s="216">
        <f t="shared" si="37"/>
        <v>0</v>
      </c>
      <c r="AQ106" s="26">
        <f t="shared" si="39"/>
        <v>99</v>
      </c>
      <c r="AR106" s="217"/>
      <c r="AS106" s="218" t="str">
        <f t="shared" si="38"/>
        <v>会場0</v>
      </c>
      <c r="AU106" s="423" t="str">
        <f>IF(C106="","","申込責任者："&amp;申込責任者!$N$23&amp;","&amp;AM106)</f>
        <v/>
      </c>
      <c r="AW106" s="346" t="str">
        <f t="shared" si="40"/>
        <v/>
      </c>
    </row>
    <row r="107" spans="1:68" ht="18" customHeight="1" thickBot="1">
      <c r="A107" s="320">
        <v>100</v>
      </c>
      <c r="B107" s="465" t="str">
        <f>IF(OR(C107="",G107="",H107=""),"",申込責任者!$N$14&amp;"-"&amp;TEXT(A107,"000")&amp;"_"&amp;PROPER(G107)&amp;"_"&amp;PROPER(H107)&amp;".jpg")</f>
        <v/>
      </c>
      <c r="C107" s="472"/>
      <c r="D107" s="473"/>
      <c r="E107" s="473"/>
      <c r="F107" s="473"/>
      <c r="G107" s="473"/>
      <c r="H107" s="473"/>
      <c r="I107" s="474"/>
      <c r="J107" s="475"/>
      <c r="K107" s="476"/>
      <c r="L107" s="476"/>
      <c r="M107" s="322"/>
      <c r="N107" s="322"/>
      <c r="O107" s="209"/>
      <c r="P107" s="324"/>
      <c r="Q107" s="323"/>
      <c r="R107" s="324"/>
      <c r="S107" s="321"/>
      <c r="T107" s="321"/>
      <c r="U107" s="321"/>
      <c r="V107" s="321"/>
      <c r="W107" s="321"/>
      <c r="X107" s="321"/>
      <c r="Y107" s="321"/>
      <c r="Z107" s="321"/>
      <c r="AA107" s="321"/>
      <c r="AB107" s="409"/>
      <c r="AC107" s="204"/>
      <c r="AD107" s="389"/>
      <c r="AE107" s="232">
        <f t="shared" si="30"/>
        <v>100</v>
      </c>
      <c r="AF107" s="394" t="str">
        <f t="shared" si="29"/>
        <v/>
      </c>
      <c r="AG107" s="347" t="str">
        <f t="shared" si="31"/>
        <v/>
      </c>
      <c r="AH107" s="357" t="str">
        <f t="shared" si="41"/>
        <v/>
      </c>
      <c r="AI107" s="348" t="str">
        <f ca="1">IF(OR(C107="",申込責任者!$N$31=""),"",申込責任者!$N$31)</f>
        <v/>
      </c>
      <c r="AJ107" s="349" t="str">
        <f>IF(OR(C107="",申込責任者!$G$32=""),"",申込責任者!$G$32)</f>
        <v/>
      </c>
      <c r="AK107" s="349" t="str">
        <f t="shared" si="32"/>
        <v/>
      </c>
      <c r="AL107" s="350">
        <f t="shared" si="33"/>
        <v>0</v>
      </c>
      <c r="AM107" s="349" t="str">
        <f t="shared" si="34"/>
        <v/>
      </c>
      <c r="AN107" s="215">
        <f t="shared" si="35"/>
        <v>0</v>
      </c>
      <c r="AO107" s="215">
        <f t="shared" si="36"/>
        <v>0</v>
      </c>
      <c r="AP107" s="351">
        <f t="shared" si="37"/>
        <v>0</v>
      </c>
      <c r="AQ107" s="277">
        <f t="shared" si="39"/>
        <v>100</v>
      </c>
      <c r="AR107" s="352"/>
      <c r="AS107" s="353" t="str">
        <f t="shared" si="38"/>
        <v>会場0</v>
      </c>
      <c r="AT107" s="258"/>
      <c r="AU107" s="423" t="str">
        <f>IF(C107="","","申込責任者："&amp;申込責任者!$N$23&amp;","&amp;AM107)</f>
        <v/>
      </c>
      <c r="AV107" s="354"/>
      <c r="AW107" s="355" t="str">
        <f t="shared" si="40"/>
        <v/>
      </c>
    </row>
    <row r="108" spans="1:68" s="17" customFormat="1">
      <c r="A108" s="325"/>
      <c r="B108" s="325"/>
      <c r="C108" s="325"/>
      <c r="D108" s="325"/>
      <c r="E108" s="325"/>
      <c r="F108" s="325"/>
      <c r="G108" s="325"/>
      <c r="H108" s="325"/>
      <c r="I108" s="333"/>
      <c r="J108" s="326"/>
      <c r="K108" s="325"/>
      <c r="L108" s="419"/>
      <c r="M108" s="325"/>
      <c r="N108" s="325"/>
      <c r="O108" s="325"/>
      <c r="P108" s="325"/>
      <c r="Q108" s="325"/>
      <c r="R108" s="325"/>
      <c r="S108" s="325"/>
      <c r="T108" s="325"/>
      <c r="U108" s="325"/>
      <c r="V108" s="325"/>
      <c r="W108" s="325"/>
      <c r="X108" s="325"/>
      <c r="Y108" s="325"/>
      <c r="Z108" s="325"/>
      <c r="AA108" s="325"/>
      <c r="AB108" s="327"/>
      <c r="AE108" s="18"/>
      <c r="AF108" s="160"/>
      <c r="AG108" s="18"/>
      <c r="AH108" s="18"/>
      <c r="AI108" s="160"/>
      <c r="AJ108" s="160"/>
      <c r="AK108" s="18"/>
      <c r="AL108" s="161"/>
      <c r="AM108" s="336"/>
      <c r="AN108" s="18"/>
      <c r="AO108" s="18"/>
      <c r="AP108" s="163"/>
      <c r="AQ108" s="18"/>
      <c r="AR108" s="160"/>
      <c r="AS108" s="18"/>
      <c r="AT108" s="18"/>
      <c r="AU108" s="164"/>
      <c r="AV108" s="164"/>
      <c r="AW108" s="140"/>
      <c r="AX108" s="18"/>
      <c r="AY108" s="18"/>
      <c r="AZ108" s="18"/>
      <c r="BA108" s="18"/>
      <c r="BB108" s="18"/>
      <c r="BC108" s="18"/>
      <c r="BD108" s="18"/>
      <c r="BE108" s="18"/>
      <c r="BF108" s="18"/>
      <c r="BG108" s="18"/>
      <c r="BH108" s="18"/>
      <c r="BI108" s="18"/>
      <c r="BJ108" s="18"/>
      <c r="BK108" s="18"/>
      <c r="BL108" s="18"/>
      <c r="BM108" s="18"/>
      <c r="BN108" s="18"/>
      <c r="BO108" s="18"/>
      <c r="BP108" s="18"/>
    </row>
    <row r="109" spans="1:68" s="17" customFormat="1">
      <c r="I109" s="332"/>
      <c r="J109" s="168"/>
      <c r="L109" s="418"/>
      <c r="AB109" s="159"/>
      <c r="AE109" s="18"/>
      <c r="AF109" s="160"/>
      <c r="AG109" s="18"/>
      <c r="AH109" s="18"/>
      <c r="AI109" s="160"/>
      <c r="AJ109" s="160"/>
      <c r="AK109" s="18"/>
      <c r="AL109" s="161"/>
      <c r="AM109" s="336"/>
      <c r="AN109" s="18"/>
      <c r="AO109" s="18"/>
      <c r="AP109" s="163"/>
      <c r="AQ109" s="18"/>
      <c r="AR109" s="160"/>
      <c r="AS109" s="18"/>
      <c r="AT109" s="18"/>
      <c r="AU109" s="164"/>
      <c r="AV109" s="164"/>
      <c r="AW109" s="140"/>
      <c r="AX109" s="18"/>
      <c r="AY109" s="18"/>
      <c r="AZ109" s="18"/>
      <c r="BA109" s="18"/>
      <c r="BB109" s="18"/>
      <c r="BC109" s="18"/>
      <c r="BD109" s="18"/>
      <c r="BE109" s="18"/>
      <c r="BF109" s="18"/>
      <c r="BG109" s="18"/>
      <c r="BH109" s="18"/>
      <c r="BI109" s="18"/>
      <c r="BJ109" s="18"/>
      <c r="BK109" s="18"/>
      <c r="BL109" s="18"/>
      <c r="BM109" s="18"/>
      <c r="BN109" s="18"/>
      <c r="BO109" s="18"/>
      <c r="BP109" s="18"/>
    </row>
    <row r="110" spans="1:68" s="17" customFormat="1">
      <c r="I110" s="332"/>
      <c r="J110" s="168"/>
      <c r="L110" s="418"/>
      <c r="AB110" s="159"/>
      <c r="AE110" s="18"/>
      <c r="AF110" s="160"/>
      <c r="AG110" s="18"/>
      <c r="AH110" s="18"/>
      <c r="AI110" s="160"/>
      <c r="AJ110" s="160"/>
      <c r="AK110" s="18"/>
      <c r="AL110" s="161"/>
      <c r="AM110" s="336"/>
      <c r="AN110" s="18"/>
      <c r="AO110" s="18"/>
      <c r="AP110" s="163"/>
      <c r="AQ110" s="18"/>
      <c r="AR110" s="160"/>
      <c r="AS110" s="18"/>
      <c r="AT110" s="18"/>
      <c r="AU110" s="164"/>
      <c r="AV110" s="164"/>
      <c r="AW110" s="140"/>
      <c r="AX110" s="18"/>
      <c r="AY110" s="18"/>
      <c r="AZ110" s="18"/>
      <c r="BA110" s="18"/>
      <c r="BB110" s="18"/>
      <c r="BC110" s="18"/>
      <c r="BD110" s="18"/>
      <c r="BE110" s="18"/>
      <c r="BF110" s="18"/>
      <c r="BG110" s="18"/>
      <c r="BH110" s="18"/>
      <c r="BI110" s="18"/>
      <c r="BJ110" s="18"/>
      <c r="BK110" s="18"/>
      <c r="BL110" s="18"/>
      <c r="BM110" s="18"/>
      <c r="BN110" s="18"/>
      <c r="BO110" s="18"/>
      <c r="BP110" s="18"/>
    </row>
    <row r="111" spans="1:68" s="17" customFormat="1">
      <c r="I111" s="332"/>
      <c r="J111" s="168"/>
      <c r="L111" s="418"/>
      <c r="AB111" s="159"/>
      <c r="AE111" s="18"/>
      <c r="AF111" s="160"/>
      <c r="AG111" s="18"/>
      <c r="AH111" s="18"/>
      <c r="AI111" s="160"/>
      <c r="AJ111" s="160"/>
      <c r="AK111" s="18"/>
      <c r="AL111" s="161"/>
      <c r="AM111" s="336"/>
      <c r="AN111" s="18"/>
      <c r="AO111" s="18"/>
      <c r="AP111" s="163"/>
      <c r="AQ111" s="18"/>
      <c r="AR111" s="160"/>
      <c r="AS111" s="18"/>
      <c r="AT111" s="18"/>
      <c r="AU111" s="164"/>
      <c r="AV111" s="164"/>
      <c r="AW111" s="140"/>
      <c r="AX111" s="18"/>
      <c r="AY111" s="18"/>
      <c r="AZ111" s="18"/>
      <c r="BA111" s="18"/>
      <c r="BB111" s="18"/>
      <c r="BC111" s="18"/>
      <c r="BD111" s="18"/>
      <c r="BE111" s="18"/>
      <c r="BF111" s="18"/>
      <c r="BG111" s="18"/>
      <c r="BH111" s="18"/>
      <c r="BI111" s="18"/>
      <c r="BJ111" s="18"/>
      <c r="BK111" s="18"/>
      <c r="BL111" s="18"/>
      <c r="BM111" s="18"/>
      <c r="BN111" s="18"/>
      <c r="BO111" s="18"/>
      <c r="BP111" s="18"/>
    </row>
    <row r="112" spans="1:68" s="17" customFormat="1">
      <c r="I112" s="332"/>
      <c r="J112" s="168"/>
      <c r="L112" s="418"/>
      <c r="AB112" s="159"/>
      <c r="AE112" s="18"/>
      <c r="AF112" s="160"/>
      <c r="AG112" s="18"/>
      <c r="AH112" s="18"/>
      <c r="AI112" s="160"/>
      <c r="AJ112" s="160"/>
      <c r="AK112" s="18"/>
      <c r="AL112" s="161"/>
      <c r="AM112" s="336"/>
      <c r="AN112" s="18"/>
      <c r="AO112" s="18"/>
      <c r="AP112" s="163"/>
      <c r="AQ112" s="18"/>
      <c r="AR112" s="160"/>
      <c r="AS112" s="18"/>
      <c r="AT112" s="18"/>
      <c r="AU112" s="164"/>
      <c r="AV112" s="164"/>
      <c r="AW112" s="140"/>
      <c r="AX112" s="18"/>
      <c r="AY112" s="18"/>
      <c r="AZ112" s="18"/>
      <c r="BA112" s="18"/>
      <c r="BB112" s="18"/>
      <c r="BC112" s="18"/>
      <c r="BD112" s="18"/>
      <c r="BE112" s="18"/>
      <c r="BF112" s="18"/>
      <c r="BG112" s="18"/>
      <c r="BH112" s="18"/>
      <c r="BI112" s="18"/>
      <c r="BJ112" s="18"/>
      <c r="BK112" s="18"/>
      <c r="BL112" s="18"/>
      <c r="BM112" s="18"/>
      <c r="BN112" s="18"/>
      <c r="BO112" s="18"/>
      <c r="BP112" s="18"/>
    </row>
    <row r="113" spans="9:68" s="17" customFormat="1">
      <c r="I113" s="332"/>
      <c r="J113" s="168"/>
      <c r="L113" s="418"/>
      <c r="AB113" s="159"/>
      <c r="AE113" s="18"/>
      <c r="AF113" s="160"/>
      <c r="AG113" s="18"/>
      <c r="AH113" s="18"/>
      <c r="AI113" s="160"/>
      <c r="AJ113" s="160"/>
      <c r="AK113" s="18"/>
      <c r="AL113" s="161"/>
      <c r="AM113" s="336"/>
      <c r="AN113" s="18"/>
      <c r="AO113" s="18"/>
      <c r="AP113" s="163"/>
      <c r="AQ113" s="18"/>
      <c r="AR113" s="160"/>
      <c r="AS113" s="18"/>
      <c r="AT113" s="18"/>
      <c r="AU113" s="164"/>
      <c r="AV113" s="164"/>
      <c r="AW113" s="140"/>
      <c r="AX113" s="18"/>
      <c r="AY113" s="18"/>
      <c r="AZ113" s="18"/>
      <c r="BA113" s="18"/>
      <c r="BB113" s="18"/>
      <c r="BC113" s="18"/>
      <c r="BD113" s="18"/>
      <c r="BE113" s="18"/>
      <c r="BF113" s="18"/>
      <c r="BG113" s="18"/>
      <c r="BH113" s="18"/>
      <c r="BI113" s="18"/>
      <c r="BJ113" s="18"/>
      <c r="BK113" s="18"/>
      <c r="BL113" s="18"/>
      <c r="BM113" s="18"/>
      <c r="BN113" s="18"/>
      <c r="BO113" s="18"/>
      <c r="BP113" s="18"/>
    </row>
    <row r="114" spans="9:68" s="17" customFormat="1">
      <c r="I114" s="332"/>
      <c r="J114" s="168"/>
      <c r="L114" s="418"/>
      <c r="AB114" s="159"/>
      <c r="AE114" s="18"/>
      <c r="AF114" s="160"/>
      <c r="AG114" s="18"/>
      <c r="AH114" s="18"/>
      <c r="AI114" s="160"/>
      <c r="AJ114" s="160"/>
      <c r="AK114" s="18"/>
      <c r="AL114" s="161"/>
      <c r="AM114" s="336"/>
      <c r="AN114" s="18"/>
      <c r="AO114" s="18"/>
      <c r="AP114" s="163"/>
      <c r="AQ114" s="18"/>
      <c r="AR114" s="160"/>
      <c r="AS114" s="18"/>
      <c r="AT114" s="18"/>
      <c r="AU114" s="164"/>
      <c r="AV114" s="164"/>
      <c r="AW114" s="140"/>
      <c r="AX114" s="18"/>
      <c r="AY114" s="18"/>
      <c r="AZ114" s="18"/>
      <c r="BA114" s="18"/>
      <c r="BB114" s="18"/>
      <c r="BC114" s="18"/>
      <c r="BD114" s="18"/>
      <c r="BE114" s="18"/>
      <c r="BF114" s="18"/>
      <c r="BG114" s="18"/>
      <c r="BH114" s="18"/>
      <c r="BI114" s="18"/>
      <c r="BJ114" s="18"/>
      <c r="BK114" s="18"/>
      <c r="BL114" s="18"/>
      <c r="BM114" s="18"/>
      <c r="BN114" s="18"/>
      <c r="BO114" s="18"/>
      <c r="BP114" s="18"/>
    </row>
    <row r="115" spans="9:68" s="17" customFormat="1">
      <c r="I115" s="332"/>
      <c r="J115" s="168"/>
      <c r="L115" s="418"/>
      <c r="AB115" s="159"/>
      <c r="AE115" s="18"/>
      <c r="AF115" s="160"/>
      <c r="AG115" s="18"/>
      <c r="AH115" s="18"/>
      <c r="AI115" s="160"/>
      <c r="AJ115" s="160"/>
      <c r="AK115" s="18"/>
      <c r="AL115" s="161"/>
      <c r="AM115" s="336"/>
      <c r="AN115" s="18"/>
      <c r="AO115" s="18"/>
      <c r="AP115" s="163"/>
      <c r="AQ115" s="18"/>
      <c r="AR115" s="160"/>
      <c r="AS115" s="18"/>
      <c r="AT115" s="18"/>
      <c r="AU115" s="164"/>
      <c r="AV115" s="164"/>
      <c r="AW115" s="140"/>
      <c r="AX115" s="18"/>
      <c r="AY115" s="18"/>
      <c r="AZ115" s="18"/>
      <c r="BA115" s="18"/>
      <c r="BB115" s="18"/>
      <c r="BC115" s="18"/>
      <c r="BD115" s="18"/>
      <c r="BE115" s="18"/>
      <c r="BF115" s="18"/>
      <c r="BG115" s="18"/>
      <c r="BH115" s="18"/>
      <c r="BI115" s="18"/>
      <c r="BJ115" s="18"/>
      <c r="BK115" s="18"/>
      <c r="BL115" s="18"/>
      <c r="BM115" s="18"/>
      <c r="BN115" s="18"/>
      <c r="BO115" s="18"/>
      <c r="BP115" s="18"/>
    </row>
    <row r="116" spans="9:68" s="17" customFormat="1">
      <c r="I116" s="332"/>
      <c r="J116" s="168"/>
      <c r="L116" s="418"/>
      <c r="AB116" s="159"/>
      <c r="AE116" s="18"/>
      <c r="AF116" s="160"/>
      <c r="AG116" s="18"/>
      <c r="AH116" s="18"/>
      <c r="AI116" s="160"/>
      <c r="AJ116" s="160"/>
      <c r="AK116" s="18"/>
      <c r="AL116" s="161"/>
      <c r="AM116" s="336"/>
      <c r="AN116" s="18"/>
      <c r="AO116" s="18"/>
      <c r="AP116" s="163"/>
      <c r="AQ116" s="18"/>
      <c r="AR116" s="160"/>
      <c r="AS116" s="18"/>
      <c r="AT116" s="18"/>
      <c r="AU116" s="164"/>
      <c r="AV116" s="164"/>
      <c r="AW116" s="140"/>
      <c r="AX116" s="18"/>
      <c r="AY116" s="18"/>
      <c r="AZ116" s="18"/>
      <c r="BA116" s="18"/>
      <c r="BB116" s="18"/>
      <c r="BC116" s="18"/>
      <c r="BD116" s="18"/>
      <c r="BE116" s="18"/>
      <c r="BF116" s="18"/>
      <c r="BG116" s="18"/>
      <c r="BH116" s="18"/>
      <c r="BI116" s="18"/>
      <c r="BJ116" s="18"/>
      <c r="BK116" s="18"/>
      <c r="BL116" s="18"/>
      <c r="BM116" s="18"/>
      <c r="BN116" s="18"/>
      <c r="BO116" s="18"/>
      <c r="BP116" s="18"/>
    </row>
    <row r="117" spans="9:68" s="17" customFormat="1">
      <c r="I117" s="332"/>
      <c r="J117" s="168"/>
      <c r="L117" s="418"/>
      <c r="AB117" s="159"/>
      <c r="AE117" s="18"/>
      <c r="AF117" s="160"/>
      <c r="AG117" s="18"/>
      <c r="AH117" s="18"/>
      <c r="AI117" s="160"/>
      <c r="AJ117" s="160"/>
      <c r="AK117" s="18"/>
      <c r="AL117" s="161"/>
      <c r="AM117" s="336"/>
      <c r="AN117" s="18"/>
      <c r="AO117" s="18"/>
      <c r="AP117" s="163"/>
      <c r="AQ117" s="18"/>
      <c r="AR117" s="160"/>
      <c r="AS117" s="18"/>
      <c r="AT117" s="18"/>
      <c r="AU117" s="164"/>
      <c r="AV117" s="164"/>
      <c r="AW117" s="140"/>
      <c r="AX117" s="18"/>
      <c r="AY117" s="18"/>
      <c r="AZ117" s="18"/>
      <c r="BA117" s="18"/>
      <c r="BB117" s="18"/>
      <c r="BC117" s="18"/>
      <c r="BD117" s="18"/>
      <c r="BE117" s="18"/>
      <c r="BF117" s="18"/>
      <c r="BG117" s="18"/>
      <c r="BH117" s="18"/>
      <c r="BI117" s="18"/>
      <c r="BJ117" s="18"/>
      <c r="BK117" s="18"/>
      <c r="BL117" s="18"/>
      <c r="BM117" s="18"/>
      <c r="BN117" s="18"/>
      <c r="BO117" s="18"/>
      <c r="BP117" s="18"/>
    </row>
    <row r="118" spans="9:68" s="17" customFormat="1">
      <c r="I118" s="332"/>
      <c r="J118" s="168"/>
      <c r="L118" s="418"/>
      <c r="AB118" s="159"/>
      <c r="AE118" s="18"/>
      <c r="AF118" s="160"/>
      <c r="AG118" s="18"/>
      <c r="AH118" s="18"/>
      <c r="AI118" s="160"/>
      <c r="AJ118" s="160"/>
      <c r="AK118" s="18"/>
      <c r="AL118" s="161"/>
      <c r="AM118" s="336"/>
      <c r="AN118" s="18"/>
      <c r="AO118" s="18"/>
      <c r="AP118" s="163"/>
      <c r="AQ118" s="18"/>
      <c r="AR118" s="160"/>
      <c r="AS118" s="18"/>
      <c r="AT118" s="18"/>
      <c r="AU118" s="164"/>
      <c r="AV118" s="164"/>
      <c r="AW118" s="140"/>
      <c r="AX118" s="18"/>
      <c r="AY118" s="18"/>
      <c r="AZ118" s="18"/>
      <c r="BA118" s="18"/>
      <c r="BB118" s="18"/>
      <c r="BC118" s="18"/>
      <c r="BD118" s="18"/>
      <c r="BE118" s="18"/>
      <c r="BF118" s="18"/>
      <c r="BG118" s="18"/>
      <c r="BH118" s="18"/>
      <c r="BI118" s="18"/>
      <c r="BJ118" s="18"/>
      <c r="BK118" s="18"/>
      <c r="BL118" s="18"/>
      <c r="BM118" s="18"/>
      <c r="BN118" s="18"/>
      <c r="BO118" s="18"/>
      <c r="BP118" s="18"/>
    </row>
    <row r="119" spans="9:68" s="17" customFormat="1">
      <c r="I119" s="332"/>
      <c r="J119" s="168"/>
      <c r="L119" s="418"/>
      <c r="AB119" s="159"/>
      <c r="AE119" s="18"/>
      <c r="AF119" s="160"/>
      <c r="AG119" s="18"/>
      <c r="AH119" s="18"/>
      <c r="AI119" s="160"/>
      <c r="AJ119" s="160"/>
      <c r="AK119" s="18"/>
      <c r="AL119" s="161"/>
      <c r="AM119" s="336"/>
      <c r="AN119" s="18"/>
      <c r="AO119" s="18"/>
      <c r="AP119" s="163"/>
      <c r="AQ119" s="18"/>
      <c r="AR119" s="160"/>
      <c r="AS119" s="18"/>
      <c r="AT119" s="18"/>
      <c r="AU119" s="164"/>
      <c r="AV119" s="164"/>
      <c r="AW119" s="140"/>
      <c r="AX119" s="18"/>
      <c r="AY119" s="328"/>
      <c r="AZ119" s="328"/>
      <c r="BA119" s="18"/>
      <c r="BB119" s="18"/>
      <c r="BC119" s="18"/>
      <c r="BD119" s="18"/>
      <c r="BE119" s="18"/>
      <c r="BF119" s="18"/>
      <c r="BG119" s="18"/>
      <c r="BH119" s="18"/>
      <c r="BI119" s="18"/>
      <c r="BJ119" s="18"/>
      <c r="BK119" s="18"/>
      <c r="BL119" s="18"/>
      <c r="BM119" s="18"/>
      <c r="BN119" s="18"/>
      <c r="BO119" s="18"/>
      <c r="BP119" s="18"/>
    </row>
    <row r="120" spans="9:68" s="17" customFormat="1">
      <c r="I120" s="332"/>
      <c r="J120" s="168"/>
      <c r="L120" s="418"/>
      <c r="AB120" s="159"/>
      <c r="AE120" s="18"/>
      <c r="AF120" s="160"/>
      <c r="AG120" s="18"/>
      <c r="AH120" s="18"/>
      <c r="AI120" s="160"/>
      <c r="AJ120" s="160"/>
      <c r="AK120" s="18"/>
      <c r="AL120" s="161"/>
      <c r="AM120" s="336"/>
      <c r="AN120" s="18"/>
      <c r="AO120" s="18"/>
      <c r="AP120" s="163"/>
      <c r="AQ120" s="18"/>
      <c r="AR120" s="160"/>
      <c r="AS120" s="18"/>
      <c r="AT120" s="18"/>
      <c r="AU120" s="164"/>
      <c r="AV120" s="164"/>
      <c r="AW120" s="140"/>
      <c r="AX120" s="18"/>
      <c r="AY120" s="328"/>
      <c r="AZ120" s="328"/>
      <c r="BA120" s="18"/>
      <c r="BB120" s="18"/>
      <c r="BC120" s="18"/>
      <c r="BD120" s="18"/>
      <c r="BE120" s="18"/>
      <c r="BF120" s="18"/>
      <c r="BG120" s="18"/>
      <c r="BH120" s="18"/>
      <c r="BI120" s="18"/>
      <c r="BJ120" s="18"/>
      <c r="BK120" s="18"/>
      <c r="BL120" s="18"/>
      <c r="BM120" s="18"/>
      <c r="BN120" s="18"/>
      <c r="BO120" s="18"/>
      <c r="BP120" s="18"/>
    </row>
    <row r="121" spans="9:68" s="17" customFormat="1">
      <c r="I121" s="332"/>
      <c r="J121" s="168"/>
      <c r="L121" s="418"/>
      <c r="AB121" s="159"/>
      <c r="AE121" s="18"/>
      <c r="AF121" s="160"/>
      <c r="AG121" s="18"/>
      <c r="AH121" s="18"/>
      <c r="AI121" s="160"/>
      <c r="AJ121" s="160"/>
      <c r="AK121" s="18"/>
      <c r="AL121" s="161"/>
      <c r="AM121" s="336"/>
      <c r="AN121" s="18"/>
      <c r="AO121" s="18"/>
      <c r="AP121" s="163"/>
      <c r="AQ121" s="18"/>
      <c r="AR121" s="160"/>
      <c r="AS121" s="18"/>
      <c r="AT121" s="18"/>
      <c r="AU121" s="164"/>
      <c r="AV121" s="164"/>
      <c r="AW121" s="140"/>
      <c r="AX121" s="18"/>
      <c r="AY121" s="328"/>
      <c r="AZ121" s="328"/>
      <c r="BA121" s="18"/>
      <c r="BB121" s="18"/>
      <c r="BC121" s="18"/>
      <c r="BD121" s="18"/>
      <c r="BE121" s="18"/>
      <c r="BF121" s="18"/>
      <c r="BG121" s="18"/>
      <c r="BH121" s="18"/>
      <c r="BI121" s="18"/>
      <c r="BJ121" s="18"/>
      <c r="BK121" s="18"/>
      <c r="BL121" s="18"/>
      <c r="BM121" s="18"/>
      <c r="BN121" s="18"/>
      <c r="BO121" s="18"/>
      <c r="BP121" s="18"/>
    </row>
    <row r="122" spans="9:68" s="17" customFormat="1">
      <c r="I122" s="332"/>
      <c r="J122" s="168"/>
      <c r="L122" s="418"/>
      <c r="AB122" s="159"/>
      <c r="AE122" s="18"/>
      <c r="AF122" s="160"/>
      <c r="AG122" s="18"/>
      <c r="AH122" s="18"/>
      <c r="AI122" s="160"/>
      <c r="AJ122" s="160"/>
      <c r="AK122" s="18"/>
      <c r="AL122" s="161"/>
      <c r="AM122" s="336"/>
      <c r="AN122" s="18"/>
      <c r="AO122" s="18"/>
      <c r="AP122" s="163"/>
      <c r="AQ122" s="18"/>
      <c r="AR122" s="160"/>
      <c r="AS122" s="18"/>
      <c r="AT122" s="18"/>
      <c r="AU122" s="164"/>
      <c r="AV122" s="164"/>
      <c r="AW122" s="140"/>
      <c r="AX122" s="18"/>
      <c r="AY122" s="328"/>
      <c r="AZ122" s="328"/>
      <c r="BA122" s="18"/>
      <c r="BB122" s="18"/>
      <c r="BC122" s="18"/>
      <c r="BD122" s="18"/>
      <c r="BE122" s="18"/>
      <c r="BF122" s="18"/>
      <c r="BG122" s="18"/>
      <c r="BH122" s="18"/>
      <c r="BI122" s="18"/>
      <c r="BJ122" s="18"/>
      <c r="BK122" s="18"/>
      <c r="BL122" s="18"/>
      <c r="BM122" s="18"/>
      <c r="BN122" s="18"/>
      <c r="BO122" s="18"/>
      <c r="BP122" s="18"/>
    </row>
    <row r="123" spans="9:68" s="17" customFormat="1">
      <c r="I123" s="332"/>
      <c r="J123" s="168"/>
      <c r="L123" s="418"/>
      <c r="AB123" s="159"/>
      <c r="AE123" s="18"/>
      <c r="AF123" s="160"/>
      <c r="AG123" s="18"/>
      <c r="AH123" s="18"/>
      <c r="AI123" s="160"/>
      <c r="AJ123" s="160"/>
      <c r="AK123" s="18"/>
      <c r="AL123" s="161"/>
      <c r="AM123" s="336"/>
      <c r="AN123" s="18"/>
      <c r="AO123" s="18"/>
      <c r="AP123" s="163"/>
      <c r="AQ123" s="18"/>
      <c r="AR123" s="160"/>
      <c r="AS123" s="18"/>
      <c r="AT123" s="18"/>
      <c r="AU123" s="164"/>
      <c r="AV123" s="164"/>
      <c r="AW123" s="140"/>
      <c r="AX123" s="18"/>
      <c r="AY123" s="328"/>
      <c r="AZ123" s="328"/>
      <c r="BA123" s="18"/>
      <c r="BB123" s="18"/>
      <c r="BC123" s="18"/>
      <c r="BD123" s="18"/>
      <c r="BE123" s="18"/>
      <c r="BF123" s="18"/>
      <c r="BG123" s="18"/>
      <c r="BH123" s="18"/>
      <c r="BI123" s="18"/>
      <c r="BJ123" s="18"/>
      <c r="BK123" s="18"/>
      <c r="BL123" s="18"/>
      <c r="BM123" s="18"/>
      <c r="BN123" s="18"/>
      <c r="BO123" s="18"/>
      <c r="BP123" s="18"/>
    </row>
    <row r="124" spans="9:68" s="17" customFormat="1">
      <c r="I124" s="332"/>
      <c r="J124" s="168"/>
      <c r="L124" s="418"/>
      <c r="AB124" s="159"/>
      <c r="AE124" s="18"/>
      <c r="AF124" s="160"/>
      <c r="AG124" s="18"/>
      <c r="AH124" s="18"/>
      <c r="AI124" s="160"/>
      <c r="AJ124" s="160"/>
      <c r="AK124" s="18"/>
      <c r="AL124" s="161"/>
      <c r="AM124" s="336"/>
      <c r="AN124" s="18"/>
      <c r="AO124" s="18"/>
      <c r="AP124" s="163"/>
      <c r="AQ124" s="18"/>
      <c r="AR124" s="160"/>
      <c r="AS124" s="18"/>
      <c r="AT124" s="18"/>
      <c r="AU124" s="164"/>
      <c r="AV124" s="164"/>
      <c r="AW124" s="140"/>
      <c r="AX124" s="18"/>
      <c r="AY124" s="328"/>
      <c r="AZ124" s="328"/>
      <c r="BA124" s="18"/>
      <c r="BB124" s="18"/>
      <c r="BC124" s="18"/>
      <c r="BD124" s="18"/>
      <c r="BE124" s="18"/>
      <c r="BF124" s="18"/>
      <c r="BG124" s="18"/>
      <c r="BH124" s="18"/>
      <c r="BI124" s="18"/>
      <c r="BJ124" s="18"/>
      <c r="BK124" s="18"/>
      <c r="BL124" s="18"/>
      <c r="BM124" s="18"/>
      <c r="BN124" s="18"/>
      <c r="BO124" s="18"/>
      <c r="BP124" s="18"/>
    </row>
    <row r="125" spans="9:68" s="17" customFormat="1">
      <c r="I125" s="332"/>
      <c r="J125" s="168"/>
      <c r="L125" s="418"/>
      <c r="AB125" s="159"/>
      <c r="AE125" s="18"/>
      <c r="AF125" s="160"/>
      <c r="AG125" s="18"/>
      <c r="AH125" s="18"/>
      <c r="AI125" s="160"/>
      <c r="AJ125" s="160"/>
      <c r="AK125" s="18"/>
      <c r="AL125" s="161"/>
      <c r="AM125" s="336"/>
      <c r="AN125" s="18"/>
      <c r="AO125" s="18"/>
      <c r="AP125" s="163"/>
      <c r="AQ125" s="18"/>
      <c r="AR125" s="160"/>
      <c r="AS125" s="18"/>
      <c r="AT125" s="18"/>
      <c r="AU125" s="164"/>
      <c r="AV125" s="164"/>
      <c r="AW125" s="140"/>
      <c r="AX125" s="18"/>
      <c r="AY125" s="328"/>
      <c r="AZ125" s="328"/>
      <c r="BA125" s="18"/>
      <c r="BB125" s="18"/>
      <c r="BC125" s="18"/>
      <c r="BD125" s="18"/>
      <c r="BE125" s="18"/>
      <c r="BF125" s="18"/>
      <c r="BG125" s="18"/>
      <c r="BH125" s="18"/>
      <c r="BI125" s="18"/>
      <c r="BJ125" s="18"/>
      <c r="BK125" s="18"/>
      <c r="BL125" s="18"/>
      <c r="BM125" s="18"/>
      <c r="BN125" s="18"/>
      <c r="BO125" s="18"/>
      <c r="BP125" s="18"/>
    </row>
    <row r="126" spans="9:68" s="17" customFormat="1">
      <c r="I126" s="332"/>
      <c r="J126" s="168"/>
      <c r="L126" s="418"/>
      <c r="AB126" s="159"/>
      <c r="AE126" s="18"/>
      <c r="AF126" s="160"/>
      <c r="AG126" s="18"/>
      <c r="AH126" s="18"/>
      <c r="AI126" s="160"/>
      <c r="AJ126" s="160"/>
      <c r="AK126" s="18"/>
      <c r="AL126" s="161"/>
      <c r="AM126" s="336"/>
      <c r="AN126" s="18"/>
      <c r="AO126" s="18"/>
      <c r="AP126" s="163"/>
      <c r="AQ126" s="18"/>
      <c r="AR126" s="160"/>
      <c r="AS126" s="18"/>
      <c r="AT126" s="18"/>
      <c r="AU126" s="164"/>
      <c r="AV126" s="164"/>
      <c r="AW126" s="140"/>
      <c r="AX126" s="18"/>
      <c r="AY126" s="328"/>
      <c r="AZ126" s="328"/>
      <c r="BA126" s="18"/>
      <c r="BB126" s="18"/>
      <c r="BC126" s="18"/>
      <c r="BD126" s="18"/>
      <c r="BE126" s="18"/>
      <c r="BF126" s="18"/>
      <c r="BG126" s="18"/>
      <c r="BH126" s="18"/>
      <c r="BI126" s="18"/>
      <c r="BJ126" s="18"/>
      <c r="BK126" s="18"/>
      <c r="BL126" s="18"/>
      <c r="BM126" s="18"/>
      <c r="BN126" s="18"/>
      <c r="BO126" s="18"/>
      <c r="BP126" s="18"/>
    </row>
    <row r="127" spans="9:68" s="17" customFormat="1">
      <c r="I127" s="332"/>
      <c r="J127" s="168"/>
      <c r="L127" s="418"/>
      <c r="AB127" s="159"/>
      <c r="AE127" s="18"/>
      <c r="AF127" s="160"/>
      <c r="AG127" s="18"/>
      <c r="AH127" s="18"/>
      <c r="AI127" s="160"/>
      <c r="AJ127" s="160"/>
      <c r="AK127" s="18"/>
      <c r="AL127" s="161"/>
      <c r="AM127" s="336"/>
      <c r="AN127" s="18"/>
      <c r="AO127" s="18"/>
      <c r="AP127" s="163"/>
      <c r="AQ127" s="18"/>
      <c r="AR127" s="160"/>
      <c r="AS127" s="18"/>
      <c r="AT127" s="18"/>
      <c r="AU127" s="164"/>
      <c r="AV127" s="164"/>
      <c r="AW127" s="140"/>
      <c r="AX127" s="18"/>
      <c r="AY127" s="328"/>
      <c r="AZ127" s="328"/>
      <c r="BA127" s="18"/>
      <c r="BB127" s="18"/>
      <c r="BC127" s="18"/>
      <c r="BD127" s="18"/>
      <c r="BE127" s="18"/>
      <c r="BF127" s="18"/>
      <c r="BG127" s="18"/>
      <c r="BH127" s="18"/>
      <c r="BI127" s="18"/>
      <c r="BJ127" s="18"/>
      <c r="BK127" s="18"/>
      <c r="BL127" s="18"/>
      <c r="BM127" s="18"/>
      <c r="BN127" s="18"/>
      <c r="BO127" s="18"/>
      <c r="BP127" s="18"/>
    </row>
    <row r="128" spans="9:68" s="17" customFormat="1">
      <c r="I128" s="332"/>
      <c r="J128" s="168"/>
      <c r="L128" s="418"/>
      <c r="AB128" s="159"/>
      <c r="AE128" s="18"/>
      <c r="AF128" s="160"/>
      <c r="AG128" s="18"/>
      <c r="AH128" s="18"/>
      <c r="AI128" s="160"/>
      <c r="AJ128" s="160"/>
      <c r="AK128" s="18"/>
      <c r="AL128" s="161"/>
      <c r="AM128" s="336"/>
      <c r="AN128" s="18"/>
      <c r="AO128" s="18"/>
      <c r="AP128" s="163"/>
      <c r="AQ128" s="18"/>
      <c r="AR128" s="160"/>
      <c r="AS128" s="18"/>
      <c r="AT128" s="18"/>
      <c r="AU128" s="164"/>
      <c r="AV128" s="164"/>
      <c r="AW128" s="140"/>
      <c r="AX128" s="18"/>
      <c r="AY128" s="328"/>
      <c r="AZ128" s="328"/>
      <c r="BA128" s="18"/>
      <c r="BB128" s="18"/>
      <c r="BC128" s="18"/>
      <c r="BD128" s="18"/>
      <c r="BE128" s="18"/>
      <c r="BF128" s="18"/>
      <c r="BG128" s="18"/>
      <c r="BH128" s="18"/>
      <c r="BI128" s="18"/>
      <c r="BJ128" s="18"/>
      <c r="BK128" s="18"/>
      <c r="BL128" s="18"/>
      <c r="BM128" s="18"/>
      <c r="BN128" s="18"/>
      <c r="BO128" s="18"/>
      <c r="BP128" s="18"/>
    </row>
    <row r="129" spans="9:68" s="17" customFormat="1">
      <c r="I129" s="332"/>
      <c r="J129" s="168"/>
      <c r="L129" s="418"/>
      <c r="AB129" s="159"/>
      <c r="AE129" s="18"/>
      <c r="AF129" s="160"/>
      <c r="AG129" s="18"/>
      <c r="AH129" s="18"/>
      <c r="AI129" s="160"/>
      <c r="AJ129" s="160"/>
      <c r="AK129" s="18"/>
      <c r="AL129" s="161"/>
      <c r="AM129" s="336"/>
      <c r="AN129" s="18"/>
      <c r="AO129" s="18"/>
      <c r="AP129" s="163"/>
      <c r="AQ129" s="18"/>
      <c r="AR129" s="160"/>
      <c r="AS129" s="18"/>
      <c r="AT129" s="18"/>
      <c r="AU129" s="164"/>
      <c r="AV129" s="164"/>
      <c r="AW129" s="140"/>
      <c r="AX129" s="18"/>
      <c r="AY129" s="328"/>
      <c r="AZ129" s="328"/>
      <c r="BA129" s="18"/>
      <c r="BB129" s="18"/>
      <c r="BC129" s="18"/>
      <c r="BD129" s="18"/>
      <c r="BE129" s="18"/>
      <c r="BF129" s="18"/>
      <c r="BG129" s="18"/>
      <c r="BH129" s="18"/>
      <c r="BI129" s="18"/>
      <c r="BJ129" s="18"/>
      <c r="BK129" s="18"/>
      <c r="BL129" s="18"/>
      <c r="BM129" s="18"/>
      <c r="BN129" s="18"/>
      <c r="BO129" s="18"/>
      <c r="BP129" s="18"/>
    </row>
    <row r="130" spans="9:68" s="17" customFormat="1">
      <c r="I130" s="332"/>
      <c r="J130" s="168"/>
      <c r="L130" s="418"/>
      <c r="AB130" s="159"/>
      <c r="AE130" s="18"/>
      <c r="AF130" s="160"/>
      <c r="AG130" s="18"/>
      <c r="AH130" s="18"/>
      <c r="AI130" s="160"/>
      <c r="AJ130" s="160"/>
      <c r="AK130" s="18"/>
      <c r="AL130" s="161"/>
      <c r="AM130" s="336"/>
      <c r="AN130" s="18"/>
      <c r="AO130" s="18"/>
      <c r="AP130" s="163"/>
      <c r="AQ130" s="18"/>
      <c r="AR130" s="160"/>
      <c r="AS130" s="18"/>
      <c r="AT130" s="18"/>
      <c r="AU130" s="164"/>
      <c r="AV130" s="164"/>
      <c r="AW130" s="140"/>
      <c r="AX130" s="18"/>
      <c r="AY130" s="18"/>
      <c r="AZ130" s="18"/>
      <c r="BA130" s="18"/>
      <c r="BB130" s="18"/>
      <c r="BC130" s="18"/>
      <c r="BD130" s="18"/>
      <c r="BE130" s="18"/>
      <c r="BF130" s="18"/>
      <c r="BG130" s="18"/>
      <c r="BH130" s="18"/>
      <c r="BI130" s="18"/>
      <c r="BJ130" s="18"/>
      <c r="BK130" s="18"/>
      <c r="BL130" s="18"/>
      <c r="BM130" s="18"/>
      <c r="BN130" s="18"/>
      <c r="BO130" s="18"/>
      <c r="BP130" s="18"/>
    </row>
    <row r="131" spans="9:68" s="17" customFormat="1">
      <c r="I131" s="332"/>
      <c r="J131" s="168"/>
      <c r="L131" s="418"/>
      <c r="AB131" s="159"/>
      <c r="AE131" s="18"/>
      <c r="AF131" s="160"/>
      <c r="AG131" s="18"/>
      <c r="AH131" s="18"/>
      <c r="AI131" s="160"/>
      <c r="AJ131" s="160"/>
      <c r="AK131" s="18"/>
      <c r="AL131" s="161"/>
      <c r="AM131" s="336"/>
      <c r="AN131" s="18"/>
      <c r="AO131" s="18"/>
      <c r="AP131" s="163"/>
      <c r="AQ131" s="18"/>
      <c r="AR131" s="160"/>
      <c r="AS131" s="18"/>
      <c r="AT131" s="18"/>
      <c r="AU131" s="164"/>
      <c r="AV131" s="164"/>
      <c r="AW131" s="140"/>
      <c r="AX131" s="18"/>
      <c r="AY131" s="18"/>
      <c r="AZ131" s="18"/>
      <c r="BA131" s="18"/>
      <c r="BB131" s="18"/>
      <c r="BC131" s="18"/>
      <c r="BD131" s="18"/>
      <c r="BE131" s="18"/>
      <c r="BF131" s="18"/>
      <c r="BG131" s="18"/>
      <c r="BH131" s="18"/>
      <c r="BI131" s="18"/>
      <c r="BJ131" s="18"/>
      <c r="BK131" s="18"/>
      <c r="BL131" s="18"/>
      <c r="BM131" s="18"/>
      <c r="BN131" s="18"/>
      <c r="BO131" s="18"/>
      <c r="BP131" s="18"/>
    </row>
    <row r="132" spans="9:68" s="17" customFormat="1">
      <c r="I132" s="332"/>
      <c r="J132" s="168"/>
      <c r="L132" s="418"/>
      <c r="AB132" s="159"/>
      <c r="AE132" s="18"/>
      <c r="AF132" s="160"/>
      <c r="AG132" s="18"/>
      <c r="AH132" s="18"/>
      <c r="AI132" s="160"/>
      <c r="AJ132" s="160"/>
      <c r="AK132" s="18"/>
      <c r="AL132" s="161"/>
      <c r="AM132" s="336"/>
      <c r="AN132" s="18"/>
      <c r="AO132" s="18"/>
      <c r="AP132" s="163"/>
      <c r="AQ132" s="18"/>
      <c r="AR132" s="160"/>
      <c r="AS132" s="18"/>
      <c r="AT132" s="18"/>
      <c r="AU132" s="164"/>
      <c r="AV132" s="164"/>
      <c r="AW132" s="140"/>
      <c r="AX132" s="18"/>
      <c r="AY132" s="18"/>
      <c r="AZ132" s="18"/>
      <c r="BA132" s="18"/>
      <c r="BB132" s="18"/>
      <c r="BC132" s="18"/>
      <c r="BD132" s="18"/>
      <c r="BE132" s="18"/>
      <c r="BF132" s="18"/>
      <c r="BG132" s="18"/>
      <c r="BH132" s="18"/>
      <c r="BI132" s="18"/>
      <c r="BJ132" s="18"/>
      <c r="BK132" s="18"/>
      <c r="BL132" s="18"/>
      <c r="BM132" s="18"/>
      <c r="BN132" s="18"/>
      <c r="BO132" s="18"/>
      <c r="BP132" s="18"/>
    </row>
    <row r="133" spans="9:68" s="17" customFormat="1">
      <c r="I133" s="332"/>
      <c r="J133" s="168"/>
      <c r="L133" s="418"/>
      <c r="AB133" s="159"/>
      <c r="AE133" s="18"/>
      <c r="AF133" s="160"/>
      <c r="AG133" s="18"/>
      <c r="AH133" s="18"/>
      <c r="AI133" s="160"/>
      <c r="AJ133" s="160"/>
      <c r="AK133" s="18"/>
      <c r="AL133" s="161"/>
      <c r="AM133" s="336"/>
      <c r="AN133" s="18"/>
      <c r="AO133" s="18"/>
      <c r="AP133" s="163"/>
      <c r="AQ133" s="18"/>
      <c r="AR133" s="160"/>
      <c r="AS133" s="18"/>
      <c r="AT133" s="18"/>
      <c r="AU133" s="164"/>
      <c r="AV133" s="164"/>
      <c r="AW133" s="140"/>
      <c r="AX133" s="18"/>
      <c r="AY133" s="18"/>
      <c r="AZ133" s="18"/>
      <c r="BA133" s="18"/>
      <c r="BB133" s="18"/>
      <c r="BC133" s="18"/>
      <c r="BD133" s="18"/>
      <c r="BE133" s="18"/>
      <c r="BF133" s="18"/>
      <c r="BG133" s="18"/>
      <c r="BH133" s="18"/>
      <c r="BI133" s="18"/>
      <c r="BJ133" s="18"/>
      <c r="BK133" s="18"/>
      <c r="BL133" s="18"/>
      <c r="BM133" s="18"/>
      <c r="BN133" s="18"/>
      <c r="BO133" s="18"/>
      <c r="BP133" s="18"/>
    </row>
    <row r="134" spans="9:68" s="17" customFormat="1">
      <c r="I134" s="332"/>
      <c r="J134" s="168"/>
      <c r="L134" s="418"/>
      <c r="AB134" s="159"/>
      <c r="AE134" s="18"/>
      <c r="AF134" s="160"/>
      <c r="AG134" s="18"/>
      <c r="AH134" s="18"/>
      <c r="AI134" s="160"/>
      <c r="AJ134" s="160"/>
      <c r="AK134" s="18"/>
      <c r="AL134" s="161"/>
      <c r="AM134" s="336"/>
      <c r="AN134" s="18"/>
      <c r="AO134" s="18"/>
      <c r="AP134" s="163"/>
      <c r="AQ134" s="18"/>
      <c r="AR134" s="160"/>
      <c r="AS134" s="18"/>
      <c r="AT134" s="18"/>
      <c r="AU134" s="164"/>
      <c r="AV134" s="164"/>
      <c r="AW134" s="140"/>
      <c r="AX134" s="18"/>
      <c r="AY134" s="18"/>
      <c r="AZ134" s="18"/>
      <c r="BA134" s="18"/>
      <c r="BB134" s="18"/>
      <c r="BC134" s="18"/>
      <c r="BD134" s="18"/>
      <c r="BE134" s="18"/>
      <c r="BF134" s="18"/>
      <c r="BG134" s="18"/>
      <c r="BH134" s="18"/>
      <c r="BI134" s="18"/>
      <c r="BJ134" s="18"/>
      <c r="BK134" s="18"/>
      <c r="BL134" s="18"/>
      <c r="BM134" s="18"/>
      <c r="BN134" s="18"/>
      <c r="BO134" s="18"/>
      <c r="BP134" s="18"/>
    </row>
    <row r="135" spans="9:68" s="17" customFormat="1">
      <c r="I135" s="332"/>
      <c r="J135" s="168"/>
      <c r="L135" s="418"/>
      <c r="AB135" s="159"/>
      <c r="AE135" s="18"/>
      <c r="AF135" s="160"/>
      <c r="AG135" s="18"/>
      <c r="AH135" s="18"/>
      <c r="AI135" s="160"/>
      <c r="AJ135" s="160"/>
      <c r="AK135" s="18"/>
      <c r="AL135" s="161"/>
      <c r="AM135" s="336"/>
      <c r="AN135" s="18"/>
      <c r="AO135" s="18"/>
      <c r="AP135" s="163"/>
      <c r="AQ135" s="18"/>
      <c r="AR135" s="160"/>
      <c r="AS135" s="18"/>
      <c r="AT135" s="18"/>
      <c r="AU135" s="164"/>
      <c r="AV135" s="164"/>
      <c r="AW135" s="140"/>
      <c r="AX135" s="18"/>
      <c r="AY135" s="18"/>
      <c r="AZ135" s="18"/>
      <c r="BA135" s="18"/>
      <c r="BB135" s="18"/>
      <c r="BC135" s="18"/>
      <c r="BD135" s="18"/>
      <c r="BE135" s="18"/>
      <c r="BF135" s="18"/>
      <c r="BG135" s="18"/>
      <c r="BH135" s="18"/>
      <c r="BI135" s="18"/>
      <c r="BJ135" s="18"/>
      <c r="BK135" s="18"/>
      <c r="BL135" s="18"/>
      <c r="BM135" s="18"/>
      <c r="BN135" s="18"/>
      <c r="BO135" s="18"/>
      <c r="BP135" s="18"/>
    </row>
    <row r="136" spans="9:68" s="17" customFormat="1">
      <c r="I136" s="332"/>
      <c r="J136" s="168"/>
      <c r="L136" s="418"/>
      <c r="AB136" s="159"/>
      <c r="AE136" s="18"/>
      <c r="AF136" s="160"/>
      <c r="AG136" s="18"/>
      <c r="AH136" s="18"/>
      <c r="AI136" s="160"/>
      <c r="AJ136" s="160"/>
      <c r="AK136" s="18"/>
      <c r="AL136" s="161"/>
      <c r="AM136" s="336"/>
      <c r="AN136" s="18"/>
      <c r="AO136" s="18"/>
      <c r="AP136" s="163"/>
      <c r="AQ136" s="18"/>
      <c r="AR136" s="160"/>
      <c r="AS136" s="18"/>
      <c r="AT136" s="18"/>
      <c r="AU136" s="164"/>
      <c r="AV136" s="164"/>
      <c r="AW136" s="140"/>
      <c r="AX136" s="18"/>
      <c r="AY136" s="18"/>
      <c r="AZ136" s="18"/>
      <c r="BA136" s="18"/>
      <c r="BB136" s="18"/>
      <c r="BC136" s="18"/>
      <c r="BD136" s="18"/>
      <c r="BE136" s="18"/>
      <c r="BF136" s="18"/>
      <c r="BG136" s="18"/>
      <c r="BH136" s="18"/>
      <c r="BI136" s="18"/>
      <c r="BJ136" s="18"/>
      <c r="BK136" s="18"/>
      <c r="BL136" s="18"/>
      <c r="BM136" s="18"/>
      <c r="BN136" s="18"/>
      <c r="BO136" s="18"/>
      <c r="BP136" s="18"/>
    </row>
    <row r="137" spans="9:68" s="17" customFormat="1">
      <c r="I137" s="332"/>
      <c r="J137" s="168"/>
      <c r="L137" s="418"/>
      <c r="AB137" s="159"/>
      <c r="AE137" s="18"/>
      <c r="AF137" s="160"/>
      <c r="AG137" s="18"/>
      <c r="AH137" s="18"/>
      <c r="AI137" s="160"/>
      <c r="AJ137" s="160"/>
      <c r="AK137" s="18"/>
      <c r="AL137" s="161"/>
      <c r="AM137" s="336"/>
      <c r="AN137" s="18"/>
      <c r="AO137" s="18"/>
      <c r="AP137" s="163"/>
      <c r="AQ137" s="18"/>
      <c r="AR137" s="160"/>
      <c r="AS137" s="18"/>
      <c r="AT137" s="18"/>
      <c r="AU137" s="164"/>
      <c r="AV137" s="164"/>
      <c r="AW137" s="140"/>
      <c r="AX137" s="18"/>
      <c r="AY137" s="18"/>
      <c r="AZ137" s="18"/>
      <c r="BA137" s="18"/>
      <c r="BB137" s="18"/>
      <c r="BC137" s="18"/>
      <c r="BD137" s="18"/>
      <c r="BE137" s="18"/>
      <c r="BF137" s="18"/>
      <c r="BG137" s="18"/>
      <c r="BH137" s="18"/>
      <c r="BI137" s="18"/>
      <c r="BJ137" s="18"/>
      <c r="BK137" s="18"/>
      <c r="BL137" s="18"/>
      <c r="BM137" s="18"/>
      <c r="BN137" s="18"/>
      <c r="BO137" s="18"/>
      <c r="BP137" s="18"/>
    </row>
    <row r="138" spans="9:68" s="17" customFormat="1">
      <c r="I138" s="332"/>
      <c r="J138" s="168"/>
      <c r="L138" s="418"/>
      <c r="AB138" s="159"/>
      <c r="AE138" s="18"/>
      <c r="AF138" s="160"/>
      <c r="AG138" s="18"/>
      <c r="AH138" s="18"/>
      <c r="AI138" s="160"/>
      <c r="AJ138" s="160"/>
      <c r="AK138" s="18"/>
      <c r="AL138" s="161"/>
      <c r="AM138" s="336"/>
      <c r="AN138" s="18"/>
      <c r="AO138" s="18"/>
      <c r="AP138" s="163"/>
      <c r="AQ138" s="18"/>
      <c r="AR138" s="160"/>
      <c r="AS138" s="18"/>
      <c r="AT138" s="18"/>
      <c r="AU138" s="164"/>
      <c r="AV138" s="164"/>
      <c r="AW138" s="140"/>
      <c r="AX138" s="18"/>
      <c r="AY138" s="18"/>
      <c r="AZ138" s="18"/>
      <c r="BA138" s="18"/>
      <c r="BB138" s="18"/>
      <c r="BC138" s="18"/>
      <c r="BD138" s="18"/>
      <c r="BE138" s="18"/>
      <c r="BF138" s="18"/>
      <c r="BG138" s="18"/>
      <c r="BH138" s="18"/>
      <c r="BI138" s="18"/>
      <c r="BJ138" s="18"/>
      <c r="BK138" s="18"/>
      <c r="BL138" s="18"/>
      <c r="BM138" s="18"/>
      <c r="BN138" s="18"/>
      <c r="BO138" s="18"/>
      <c r="BP138" s="18"/>
    </row>
    <row r="139" spans="9:68" s="17" customFormat="1">
      <c r="I139" s="332"/>
      <c r="J139" s="168"/>
      <c r="L139" s="418"/>
      <c r="AB139" s="159"/>
      <c r="AE139" s="18"/>
      <c r="AF139" s="160"/>
      <c r="AG139" s="18"/>
      <c r="AH139" s="18"/>
      <c r="AI139" s="160"/>
      <c r="AJ139" s="160"/>
      <c r="AK139" s="18"/>
      <c r="AL139" s="161"/>
      <c r="AM139" s="336"/>
      <c r="AN139" s="18"/>
      <c r="AO139" s="18"/>
      <c r="AP139" s="163"/>
      <c r="AQ139" s="18"/>
      <c r="AR139" s="160"/>
      <c r="AS139" s="18"/>
      <c r="AT139" s="18"/>
      <c r="AU139" s="164"/>
      <c r="AV139" s="164"/>
      <c r="AW139" s="140"/>
      <c r="AX139" s="18"/>
      <c r="AY139" s="18"/>
      <c r="AZ139" s="18"/>
      <c r="BA139" s="18"/>
      <c r="BB139" s="18"/>
      <c r="BC139" s="18"/>
      <c r="BD139" s="18"/>
      <c r="BE139" s="18"/>
      <c r="BF139" s="18"/>
      <c r="BG139" s="18"/>
      <c r="BH139" s="18"/>
      <c r="BI139" s="18"/>
      <c r="BJ139" s="18"/>
      <c r="BK139" s="18"/>
      <c r="BL139" s="18"/>
      <c r="BM139" s="18"/>
      <c r="BN139" s="18"/>
      <c r="BO139" s="18"/>
      <c r="BP139" s="18"/>
    </row>
    <row r="140" spans="9:68" s="17" customFormat="1">
      <c r="I140" s="332"/>
      <c r="J140" s="168"/>
      <c r="L140" s="418"/>
      <c r="AB140" s="159"/>
      <c r="AE140" s="18"/>
      <c r="AF140" s="160"/>
      <c r="AG140" s="18"/>
      <c r="AH140" s="18"/>
      <c r="AI140" s="160"/>
      <c r="AJ140" s="160"/>
      <c r="AK140" s="18"/>
      <c r="AL140" s="161"/>
      <c r="AM140" s="336"/>
      <c r="AN140" s="18"/>
      <c r="AO140" s="18"/>
      <c r="AP140" s="163"/>
      <c r="AQ140" s="18"/>
      <c r="AR140" s="160"/>
      <c r="AS140" s="18"/>
      <c r="AT140" s="18"/>
      <c r="AU140" s="164"/>
      <c r="AV140" s="164"/>
      <c r="AW140" s="140"/>
      <c r="AX140" s="18"/>
      <c r="AY140" s="18"/>
      <c r="AZ140" s="18"/>
      <c r="BA140" s="18"/>
      <c r="BB140" s="18"/>
      <c r="BC140" s="18"/>
      <c r="BD140" s="18"/>
      <c r="BE140" s="18"/>
      <c r="BF140" s="18"/>
      <c r="BG140" s="18"/>
      <c r="BH140" s="18"/>
      <c r="BI140" s="18"/>
      <c r="BJ140" s="18"/>
      <c r="BK140" s="18"/>
      <c r="BL140" s="18"/>
      <c r="BM140" s="18"/>
      <c r="BN140" s="18"/>
      <c r="BO140" s="18"/>
      <c r="BP140" s="18"/>
    </row>
    <row r="141" spans="9:68" s="17" customFormat="1">
      <c r="I141" s="332"/>
      <c r="J141" s="168"/>
      <c r="L141" s="418"/>
      <c r="AB141" s="159"/>
      <c r="AE141" s="18"/>
      <c r="AF141" s="160"/>
      <c r="AG141" s="18"/>
      <c r="AH141" s="18"/>
      <c r="AI141" s="160"/>
      <c r="AJ141" s="160"/>
      <c r="AK141" s="18"/>
      <c r="AL141" s="161"/>
      <c r="AM141" s="336"/>
      <c r="AN141" s="18"/>
      <c r="AO141" s="18"/>
      <c r="AP141" s="163"/>
      <c r="AQ141" s="18"/>
      <c r="AR141" s="160"/>
      <c r="AS141" s="18"/>
      <c r="AT141" s="18"/>
      <c r="AU141" s="164"/>
      <c r="AV141" s="164"/>
      <c r="AW141" s="140"/>
      <c r="AX141" s="18"/>
      <c r="AY141" s="18"/>
      <c r="AZ141" s="18"/>
      <c r="BA141" s="18"/>
      <c r="BB141" s="18"/>
      <c r="BC141" s="18"/>
      <c r="BD141" s="18"/>
      <c r="BE141" s="18"/>
      <c r="BF141" s="18"/>
      <c r="BG141" s="18"/>
      <c r="BH141" s="18"/>
      <c r="BI141" s="18"/>
      <c r="BJ141" s="18"/>
      <c r="BK141" s="18"/>
      <c r="BL141" s="18"/>
      <c r="BM141" s="18"/>
      <c r="BN141" s="18"/>
      <c r="BO141" s="18"/>
      <c r="BP141" s="18"/>
    </row>
    <row r="142" spans="9:68" s="17" customFormat="1">
      <c r="I142" s="332"/>
      <c r="J142" s="168"/>
      <c r="L142" s="418"/>
      <c r="AB142" s="159"/>
      <c r="AE142" s="18"/>
      <c r="AF142" s="160"/>
      <c r="AG142" s="18"/>
      <c r="AH142" s="18"/>
      <c r="AI142" s="160"/>
      <c r="AJ142" s="160"/>
      <c r="AK142" s="18"/>
      <c r="AL142" s="161"/>
      <c r="AM142" s="336"/>
      <c r="AN142" s="18"/>
      <c r="AO142" s="18"/>
      <c r="AP142" s="163"/>
      <c r="AQ142" s="18"/>
      <c r="AR142" s="160"/>
      <c r="AS142" s="18"/>
      <c r="AT142" s="18"/>
      <c r="AU142" s="164"/>
      <c r="AV142" s="164"/>
      <c r="AW142" s="140"/>
      <c r="AX142" s="18"/>
      <c r="AY142" s="18"/>
      <c r="AZ142" s="18"/>
      <c r="BA142" s="18"/>
      <c r="BB142" s="18"/>
      <c r="BC142" s="18"/>
      <c r="BD142" s="18"/>
      <c r="BE142" s="18"/>
      <c r="BF142" s="18"/>
      <c r="BG142" s="18"/>
      <c r="BH142" s="18"/>
      <c r="BI142" s="18"/>
      <c r="BJ142" s="18"/>
      <c r="BK142" s="18"/>
      <c r="BL142" s="18"/>
      <c r="BM142" s="18"/>
      <c r="BN142" s="18"/>
      <c r="BO142" s="18"/>
      <c r="BP142" s="18"/>
    </row>
    <row r="143" spans="9:68" s="17" customFormat="1">
      <c r="I143" s="332"/>
      <c r="J143" s="168"/>
      <c r="L143" s="418"/>
      <c r="AB143" s="159"/>
      <c r="AE143" s="18"/>
      <c r="AF143" s="160"/>
      <c r="AG143" s="18"/>
      <c r="AH143" s="18"/>
      <c r="AI143" s="160"/>
      <c r="AJ143" s="160"/>
      <c r="AK143" s="18"/>
      <c r="AL143" s="161"/>
      <c r="AM143" s="336"/>
      <c r="AN143" s="18"/>
      <c r="AO143" s="18"/>
      <c r="AP143" s="163"/>
      <c r="AQ143" s="18"/>
      <c r="AR143" s="160"/>
      <c r="AS143" s="18"/>
      <c r="AT143" s="18"/>
      <c r="AU143" s="164"/>
      <c r="AV143" s="164"/>
      <c r="AW143" s="140"/>
      <c r="AX143" s="18"/>
      <c r="AY143" s="18"/>
      <c r="AZ143" s="18"/>
      <c r="BA143" s="18"/>
      <c r="BB143" s="18"/>
      <c r="BC143" s="18"/>
      <c r="BD143" s="18"/>
      <c r="BE143" s="18"/>
      <c r="BF143" s="18"/>
      <c r="BG143" s="18"/>
      <c r="BH143" s="18"/>
      <c r="BI143" s="18"/>
      <c r="BJ143" s="18"/>
      <c r="BK143" s="18"/>
      <c r="BL143" s="18"/>
      <c r="BM143" s="18"/>
      <c r="BN143" s="18"/>
      <c r="BO143" s="18"/>
      <c r="BP143" s="18"/>
    </row>
    <row r="144" spans="9:68" s="17" customFormat="1">
      <c r="I144" s="332"/>
      <c r="J144" s="168"/>
      <c r="L144" s="418"/>
      <c r="AB144" s="159"/>
      <c r="AE144" s="18"/>
      <c r="AF144" s="160"/>
      <c r="AG144" s="18"/>
      <c r="AH144" s="18"/>
      <c r="AI144" s="160"/>
      <c r="AJ144" s="160"/>
      <c r="AK144" s="18"/>
      <c r="AL144" s="161"/>
      <c r="AM144" s="336"/>
      <c r="AN144" s="18"/>
      <c r="AO144" s="18"/>
      <c r="AP144" s="163"/>
      <c r="AQ144" s="18"/>
      <c r="AR144" s="160"/>
      <c r="AS144" s="18"/>
      <c r="AT144" s="18"/>
      <c r="AU144" s="164"/>
      <c r="AV144" s="164"/>
      <c r="AW144" s="140"/>
      <c r="AX144" s="18"/>
      <c r="AY144" s="18"/>
      <c r="AZ144" s="18"/>
      <c r="BA144" s="18"/>
      <c r="BB144" s="18"/>
      <c r="BC144" s="18"/>
      <c r="BD144" s="18"/>
      <c r="BE144" s="18"/>
      <c r="BF144" s="18"/>
      <c r="BG144" s="18"/>
      <c r="BH144" s="18"/>
      <c r="BI144" s="18"/>
      <c r="BJ144" s="18"/>
      <c r="BK144" s="18"/>
      <c r="BL144" s="18"/>
      <c r="BM144" s="18"/>
      <c r="BN144" s="18"/>
      <c r="BO144" s="18"/>
      <c r="BP144" s="18"/>
    </row>
    <row r="145" spans="9:68" s="17" customFormat="1">
      <c r="I145" s="332"/>
      <c r="J145" s="168"/>
      <c r="L145" s="418"/>
      <c r="AB145" s="159"/>
      <c r="AE145" s="18"/>
      <c r="AF145" s="160"/>
      <c r="AG145" s="18"/>
      <c r="AH145" s="18"/>
      <c r="AI145" s="160"/>
      <c r="AJ145" s="160"/>
      <c r="AK145" s="18"/>
      <c r="AL145" s="161"/>
      <c r="AM145" s="336"/>
      <c r="AN145" s="18"/>
      <c r="AO145" s="18"/>
      <c r="AP145" s="163"/>
      <c r="AQ145" s="18"/>
      <c r="AR145" s="160"/>
      <c r="AS145" s="18"/>
      <c r="AT145" s="18"/>
      <c r="AU145" s="164"/>
      <c r="AV145" s="164"/>
      <c r="AW145" s="140"/>
      <c r="AX145" s="18"/>
      <c r="AY145" s="18"/>
      <c r="AZ145" s="18"/>
      <c r="BA145" s="18"/>
      <c r="BB145" s="18"/>
      <c r="BC145" s="18"/>
      <c r="BD145" s="18"/>
      <c r="BE145" s="18"/>
      <c r="BF145" s="18"/>
      <c r="BG145" s="18"/>
      <c r="BH145" s="18"/>
      <c r="BI145" s="18"/>
      <c r="BJ145" s="18"/>
      <c r="BK145" s="18"/>
      <c r="BL145" s="18"/>
      <c r="BM145" s="18"/>
      <c r="BN145" s="18"/>
      <c r="BO145" s="18"/>
      <c r="BP145" s="18"/>
    </row>
    <row r="146" spans="9:68" s="17" customFormat="1">
      <c r="I146" s="332"/>
      <c r="J146" s="168"/>
      <c r="L146" s="418"/>
      <c r="AB146" s="159"/>
      <c r="AE146" s="18"/>
      <c r="AF146" s="160"/>
      <c r="AG146" s="18"/>
      <c r="AH146" s="18"/>
      <c r="AI146" s="160"/>
      <c r="AJ146" s="160"/>
      <c r="AK146" s="18"/>
      <c r="AL146" s="161"/>
      <c r="AM146" s="336"/>
      <c r="AN146" s="18"/>
      <c r="AO146" s="18"/>
      <c r="AP146" s="163"/>
      <c r="AQ146" s="18"/>
      <c r="AR146" s="160"/>
      <c r="AS146" s="18"/>
      <c r="AT146" s="18"/>
      <c r="AU146" s="164"/>
      <c r="AV146" s="164"/>
      <c r="AW146" s="140"/>
      <c r="AX146" s="18"/>
      <c r="AY146" s="18"/>
      <c r="AZ146" s="18"/>
      <c r="BA146" s="18"/>
      <c r="BB146" s="18"/>
      <c r="BC146" s="18"/>
      <c r="BD146" s="18"/>
      <c r="BE146" s="18"/>
      <c r="BF146" s="18"/>
      <c r="BG146" s="18"/>
      <c r="BH146" s="18"/>
      <c r="BI146" s="18"/>
      <c r="BJ146" s="18"/>
      <c r="BK146" s="18"/>
      <c r="BL146" s="18"/>
      <c r="BM146" s="18"/>
      <c r="BN146" s="18"/>
      <c r="BO146" s="18"/>
      <c r="BP146" s="18"/>
    </row>
    <row r="147" spans="9:68" s="17" customFormat="1">
      <c r="I147" s="332"/>
      <c r="J147" s="168"/>
      <c r="L147" s="418"/>
      <c r="AB147" s="159"/>
      <c r="AE147" s="18"/>
      <c r="AF147" s="160"/>
      <c r="AG147" s="18"/>
      <c r="AH147" s="18"/>
      <c r="AI147" s="160"/>
      <c r="AJ147" s="160"/>
      <c r="AK147" s="18"/>
      <c r="AL147" s="161"/>
      <c r="AM147" s="336"/>
      <c r="AN147" s="18"/>
      <c r="AO147" s="18"/>
      <c r="AP147" s="163"/>
      <c r="AQ147" s="18"/>
      <c r="AR147" s="160"/>
      <c r="AS147" s="18"/>
      <c r="AT147" s="18"/>
      <c r="AU147" s="164"/>
      <c r="AV147" s="164"/>
      <c r="AW147" s="140"/>
      <c r="AX147" s="18"/>
      <c r="AY147" s="18"/>
      <c r="AZ147" s="18"/>
      <c r="BA147" s="18"/>
      <c r="BB147" s="18"/>
      <c r="BC147" s="18"/>
      <c r="BD147" s="18"/>
      <c r="BE147" s="18"/>
      <c r="BF147" s="18"/>
      <c r="BG147" s="18"/>
      <c r="BH147" s="18"/>
      <c r="BI147" s="18"/>
      <c r="BJ147" s="18"/>
      <c r="BK147" s="18"/>
      <c r="BL147" s="18"/>
      <c r="BM147" s="18"/>
      <c r="BN147" s="18"/>
      <c r="BO147" s="18"/>
      <c r="BP147" s="18"/>
    </row>
    <row r="148" spans="9:68" s="17" customFormat="1">
      <c r="I148" s="332"/>
      <c r="J148" s="168"/>
      <c r="L148" s="418"/>
      <c r="AB148" s="159"/>
      <c r="AE148" s="18"/>
      <c r="AF148" s="160"/>
      <c r="AG148" s="18"/>
      <c r="AH148" s="18"/>
      <c r="AI148" s="160"/>
      <c r="AJ148" s="160"/>
      <c r="AK148" s="18"/>
      <c r="AL148" s="161"/>
      <c r="AM148" s="336"/>
      <c r="AN148" s="18"/>
      <c r="AO148" s="18"/>
      <c r="AP148" s="163"/>
      <c r="AQ148" s="18"/>
      <c r="AR148" s="160"/>
      <c r="AS148" s="18"/>
      <c r="AT148" s="18"/>
      <c r="AU148" s="164"/>
      <c r="AV148" s="164"/>
      <c r="AW148" s="140"/>
      <c r="AX148" s="18"/>
      <c r="AY148" s="18"/>
      <c r="AZ148" s="18"/>
      <c r="BA148" s="18"/>
      <c r="BB148" s="18"/>
      <c r="BC148" s="18"/>
      <c r="BD148" s="18"/>
      <c r="BE148" s="18"/>
      <c r="BF148" s="18"/>
      <c r="BG148" s="18"/>
      <c r="BH148" s="18"/>
      <c r="BI148" s="18"/>
      <c r="BJ148" s="18"/>
      <c r="BK148" s="18"/>
      <c r="BL148" s="18"/>
      <c r="BM148" s="18"/>
      <c r="BN148" s="18"/>
      <c r="BO148" s="18"/>
      <c r="BP148" s="18"/>
    </row>
    <row r="149" spans="9:68" s="17" customFormat="1">
      <c r="I149" s="332"/>
      <c r="J149" s="168"/>
      <c r="L149" s="418"/>
      <c r="AB149" s="159"/>
      <c r="AE149" s="18"/>
      <c r="AF149" s="160"/>
      <c r="AG149" s="18"/>
      <c r="AH149" s="18"/>
      <c r="AI149" s="160"/>
      <c r="AJ149" s="160"/>
      <c r="AK149" s="18"/>
      <c r="AL149" s="161"/>
      <c r="AM149" s="336"/>
      <c r="AN149" s="18"/>
      <c r="AO149" s="18"/>
      <c r="AP149" s="163"/>
      <c r="AQ149" s="18"/>
      <c r="AR149" s="160"/>
      <c r="AS149" s="18"/>
      <c r="AT149" s="18"/>
      <c r="AU149" s="164"/>
      <c r="AV149" s="164"/>
      <c r="AW149" s="140"/>
      <c r="AX149" s="18"/>
      <c r="AY149" s="18"/>
      <c r="AZ149" s="18"/>
      <c r="BA149" s="18"/>
      <c r="BB149" s="18"/>
      <c r="BC149" s="18"/>
      <c r="BD149" s="18"/>
      <c r="BE149" s="18"/>
      <c r="BF149" s="18"/>
      <c r="BG149" s="18"/>
      <c r="BH149" s="18"/>
      <c r="BI149" s="18"/>
      <c r="BJ149" s="18"/>
      <c r="BK149" s="18"/>
      <c r="BL149" s="18"/>
      <c r="BM149" s="18"/>
      <c r="BN149" s="18"/>
      <c r="BO149" s="18"/>
      <c r="BP149" s="18"/>
    </row>
    <row r="150" spans="9:68" s="17" customFormat="1">
      <c r="I150" s="332"/>
      <c r="J150" s="168"/>
      <c r="L150" s="418"/>
      <c r="AB150" s="159"/>
      <c r="AE150" s="18"/>
      <c r="AF150" s="160"/>
      <c r="AG150" s="18"/>
      <c r="AH150" s="18"/>
      <c r="AI150" s="160"/>
      <c r="AJ150" s="160"/>
      <c r="AK150" s="18"/>
      <c r="AL150" s="161"/>
      <c r="AM150" s="336"/>
      <c r="AN150" s="18"/>
      <c r="AO150" s="18"/>
      <c r="AP150" s="163"/>
      <c r="AQ150" s="18"/>
      <c r="AR150" s="160"/>
      <c r="AS150" s="18"/>
      <c r="AT150" s="18"/>
      <c r="AU150" s="164"/>
      <c r="AV150" s="164"/>
      <c r="AW150" s="140"/>
      <c r="AX150" s="18"/>
      <c r="AY150" s="18"/>
      <c r="AZ150" s="18"/>
      <c r="BA150" s="18"/>
      <c r="BB150" s="18"/>
      <c r="BC150" s="18"/>
      <c r="BD150" s="18"/>
      <c r="BE150" s="18"/>
      <c r="BF150" s="18"/>
      <c r="BG150" s="18"/>
      <c r="BH150" s="18"/>
      <c r="BI150" s="18"/>
      <c r="BJ150" s="18"/>
      <c r="BK150" s="18"/>
      <c r="BL150" s="18"/>
      <c r="BM150" s="18"/>
      <c r="BN150" s="18"/>
      <c r="BO150" s="18"/>
      <c r="BP150" s="18"/>
    </row>
    <row r="151" spans="9:68" s="17" customFormat="1">
      <c r="I151" s="332"/>
      <c r="J151" s="168"/>
      <c r="L151" s="418"/>
      <c r="AB151" s="159"/>
      <c r="AE151" s="18"/>
      <c r="AF151" s="160"/>
      <c r="AG151" s="18"/>
      <c r="AH151" s="18"/>
      <c r="AI151" s="160"/>
      <c r="AJ151" s="160"/>
      <c r="AK151" s="18"/>
      <c r="AL151" s="161"/>
      <c r="AM151" s="336"/>
      <c r="AN151" s="18"/>
      <c r="AO151" s="18"/>
      <c r="AP151" s="163"/>
      <c r="AQ151" s="18"/>
      <c r="AR151" s="160"/>
      <c r="AS151" s="18"/>
      <c r="AT151" s="18"/>
      <c r="AU151" s="164"/>
      <c r="AV151" s="164"/>
      <c r="AW151" s="140"/>
      <c r="AX151" s="18"/>
      <c r="AY151" s="18"/>
      <c r="AZ151" s="18"/>
      <c r="BA151" s="18"/>
      <c r="BB151" s="18"/>
      <c r="BC151" s="18"/>
      <c r="BD151" s="18"/>
      <c r="BE151" s="18"/>
      <c r="BF151" s="18"/>
      <c r="BG151" s="18"/>
      <c r="BH151" s="18"/>
      <c r="BI151" s="18"/>
      <c r="BJ151" s="18"/>
      <c r="BK151" s="18"/>
      <c r="BL151" s="18"/>
      <c r="BM151" s="18"/>
      <c r="BN151" s="18"/>
      <c r="BO151" s="18"/>
      <c r="BP151" s="18"/>
    </row>
    <row r="152" spans="9:68" s="17" customFormat="1">
      <c r="I152" s="332"/>
      <c r="J152" s="168"/>
      <c r="L152" s="418"/>
      <c r="AB152" s="159"/>
      <c r="AE152" s="18"/>
      <c r="AF152" s="160"/>
      <c r="AG152" s="18"/>
      <c r="AH152" s="18"/>
      <c r="AI152" s="160"/>
      <c r="AJ152" s="160"/>
      <c r="AK152" s="18"/>
      <c r="AL152" s="161"/>
      <c r="AM152" s="336"/>
      <c r="AN152" s="18"/>
      <c r="AO152" s="18"/>
      <c r="AP152" s="163"/>
      <c r="AQ152" s="18"/>
      <c r="AR152" s="160"/>
      <c r="AS152" s="18"/>
      <c r="AT152" s="18"/>
      <c r="AU152" s="164"/>
      <c r="AV152" s="164"/>
      <c r="AW152" s="140"/>
      <c r="AX152" s="18"/>
      <c r="AY152" s="18"/>
      <c r="AZ152" s="18"/>
      <c r="BA152" s="18"/>
      <c r="BB152" s="18"/>
      <c r="BC152" s="18"/>
      <c r="BD152" s="18"/>
      <c r="BE152" s="18"/>
      <c r="BF152" s="18"/>
      <c r="BG152" s="18"/>
      <c r="BH152" s="18"/>
      <c r="BI152" s="18"/>
      <c r="BJ152" s="18"/>
      <c r="BK152" s="18"/>
      <c r="BL152" s="18"/>
      <c r="BM152" s="18"/>
      <c r="BN152" s="18"/>
      <c r="BO152" s="18"/>
      <c r="BP152" s="18"/>
    </row>
    <row r="153" spans="9:68" s="17" customFormat="1">
      <c r="I153" s="332"/>
      <c r="J153" s="168"/>
      <c r="L153" s="418"/>
      <c r="AB153" s="159"/>
      <c r="AE153" s="18"/>
      <c r="AF153" s="160"/>
      <c r="AG153" s="18"/>
      <c r="AH153" s="18"/>
      <c r="AI153" s="160"/>
      <c r="AJ153" s="160"/>
      <c r="AK153" s="18"/>
      <c r="AL153" s="161"/>
      <c r="AM153" s="336"/>
      <c r="AN153" s="18"/>
      <c r="AO153" s="18"/>
      <c r="AP153" s="163"/>
      <c r="AQ153" s="18"/>
      <c r="AR153" s="160"/>
      <c r="AS153" s="18"/>
      <c r="AT153" s="18"/>
      <c r="AU153" s="164"/>
      <c r="AV153" s="164"/>
      <c r="AW153" s="140"/>
      <c r="AX153" s="18"/>
      <c r="AY153" s="18"/>
      <c r="AZ153" s="18"/>
      <c r="BA153" s="18"/>
      <c r="BB153" s="18"/>
      <c r="BC153" s="18"/>
      <c r="BD153" s="18"/>
      <c r="BE153" s="18"/>
      <c r="BF153" s="18"/>
      <c r="BG153" s="18"/>
      <c r="BH153" s="18"/>
      <c r="BI153" s="18"/>
      <c r="BJ153" s="18"/>
      <c r="BK153" s="18"/>
      <c r="BL153" s="18"/>
      <c r="BM153" s="18"/>
      <c r="BN153" s="18"/>
      <c r="BO153" s="18"/>
      <c r="BP153" s="18"/>
    </row>
    <row r="154" spans="9:68" s="17" customFormat="1">
      <c r="I154" s="332"/>
      <c r="J154" s="168"/>
      <c r="L154" s="418"/>
      <c r="AB154" s="159"/>
      <c r="AE154" s="18"/>
      <c r="AF154" s="160"/>
      <c r="AG154" s="18"/>
      <c r="AH154" s="18"/>
      <c r="AI154" s="160"/>
      <c r="AJ154" s="160"/>
      <c r="AK154" s="18"/>
      <c r="AL154" s="161"/>
      <c r="AM154" s="336"/>
      <c r="AN154" s="18"/>
      <c r="AO154" s="18"/>
      <c r="AP154" s="163"/>
      <c r="AQ154" s="18"/>
      <c r="AR154" s="160"/>
      <c r="AS154" s="18"/>
      <c r="AT154" s="18"/>
      <c r="AU154" s="164"/>
      <c r="AV154" s="164"/>
      <c r="AW154" s="140"/>
      <c r="AX154" s="18"/>
      <c r="AY154" s="18"/>
      <c r="AZ154" s="18"/>
      <c r="BA154" s="18"/>
      <c r="BB154" s="18"/>
      <c r="BC154" s="18"/>
      <c r="BD154" s="18"/>
      <c r="BE154" s="18"/>
      <c r="BF154" s="18"/>
      <c r="BG154" s="18"/>
      <c r="BH154" s="18"/>
      <c r="BI154" s="18"/>
      <c r="BJ154" s="18"/>
      <c r="BK154" s="18"/>
      <c r="BL154" s="18"/>
      <c r="BM154" s="18"/>
      <c r="BN154" s="18"/>
      <c r="BO154" s="18"/>
      <c r="BP154" s="18"/>
    </row>
    <row r="155" spans="9:68" s="17" customFormat="1">
      <c r="I155" s="332"/>
      <c r="J155" s="168"/>
      <c r="L155" s="418"/>
      <c r="AB155" s="159"/>
      <c r="AE155" s="18"/>
      <c r="AF155" s="160"/>
      <c r="AG155" s="18"/>
      <c r="AH155" s="18"/>
      <c r="AI155" s="160"/>
      <c r="AJ155" s="160"/>
      <c r="AK155" s="18"/>
      <c r="AL155" s="161"/>
      <c r="AM155" s="336"/>
      <c r="AN155" s="18"/>
      <c r="AO155" s="18"/>
      <c r="AP155" s="163"/>
      <c r="AQ155" s="18"/>
      <c r="AR155" s="160"/>
      <c r="AS155" s="18"/>
      <c r="AT155" s="18"/>
      <c r="AU155" s="164"/>
      <c r="AV155" s="164"/>
      <c r="AW155" s="140"/>
      <c r="AX155" s="18"/>
      <c r="AY155" s="18"/>
      <c r="AZ155" s="18"/>
      <c r="BA155" s="18"/>
      <c r="BB155" s="18"/>
      <c r="BC155" s="18"/>
      <c r="BD155" s="18"/>
      <c r="BE155" s="18"/>
      <c r="BF155" s="18"/>
      <c r="BG155" s="18"/>
      <c r="BH155" s="18"/>
      <c r="BI155" s="18"/>
      <c r="BJ155" s="18"/>
      <c r="BK155" s="18"/>
      <c r="BL155" s="18"/>
      <c r="BM155" s="18"/>
      <c r="BN155" s="18"/>
      <c r="BO155" s="18"/>
      <c r="BP155" s="18"/>
    </row>
    <row r="156" spans="9:68" s="17" customFormat="1">
      <c r="I156" s="332"/>
      <c r="J156" s="168"/>
      <c r="L156" s="418"/>
      <c r="AB156" s="159"/>
      <c r="AE156" s="18"/>
      <c r="AF156" s="160"/>
      <c r="AG156" s="18"/>
      <c r="AH156" s="18"/>
      <c r="AI156" s="160"/>
      <c r="AJ156" s="160"/>
      <c r="AK156" s="18"/>
      <c r="AL156" s="161"/>
      <c r="AM156" s="336"/>
      <c r="AN156" s="18"/>
      <c r="AO156" s="18"/>
      <c r="AP156" s="163"/>
      <c r="AQ156" s="18"/>
      <c r="AR156" s="160"/>
      <c r="AS156" s="18"/>
      <c r="AT156" s="18"/>
      <c r="AU156" s="164"/>
      <c r="AV156" s="164"/>
      <c r="AW156" s="140"/>
      <c r="AX156" s="18"/>
      <c r="AY156" s="18"/>
      <c r="AZ156" s="18"/>
      <c r="BA156" s="18"/>
      <c r="BB156" s="18"/>
      <c r="BC156" s="18"/>
      <c r="BD156" s="18"/>
      <c r="BE156" s="18"/>
      <c r="BF156" s="18"/>
      <c r="BG156" s="18"/>
      <c r="BH156" s="18"/>
      <c r="BI156" s="18"/>
      <c r="BJ156" s="18"/>
      <c r="BK156" s="18"/>
      <c r="BL156" s="18"/>
      <c r="BM156" s="18"/>
      <c r="BN156" s="18"/>
      <c r="BO156" s="18"/>
      <c r="BP156" s="18"/>
    </row>
    <row r="157" spans="9:68" s="17" customFormat="1">
      <c r="I157" s="332"/>
      <c r="J157" s="168"/>
      <c r="L157" s="418"/>
      <c r="AB157" s="159"/>
      <c r="AE157" s="18"/>
      <c r="AF157" s="160"/>
      <c r="AG157" s="18"/>
      <c r="AH157" s="18"/>
      <c r="AI157" s="160"/>
      <c r="AJ157" s="160"/>
      <c r="AK157" s="18"/>
      <c r="AL157" s="161"/>
      <c r="AM157" s="336"/>
      <c r="AN157" s="18"/>
      <c r="AO157" s="18"/>
      <c r="AP157" s="163"/>
      <c r="AQ157" s="18"/>
      <c r="AR157" s="160"/>
      <c r="AS157" s="18"/>
      <c r="AT157" s="18"/>
      <c r="AU157" s="164"/>
      <c r="AV157" s="164"/>
      <c r="AW157" s="140"/>
      <c r="AX157" s="18"/>
      <c r="AY157" s="18"/>
      <c r="AZ157" s="18"/>
      <c r="BA157" s="18"/>
      <c r="BB157" s="18"/>
      <c r="BC157" s="18"/>
      <c r="BD157" s="18"/>
      <c r="BE157" s="18"/>
      <c r="BF157" s="18"/>
      <c r="BG157" s="18"/>
      <c r="BH157" s="18"/>
      <c r="BI157" s="18"/>
      <c r="BJ157" s="18"/>
      <c r="BK157" s="18"/>
      <c r="BL157" s="18"/>
      <c r="BM157" s="18"/>
      <c r="BN157" s="18"/>
      <c r="BO157" s="18"/>
      <c r="BP157" s="18"/>
    </row>
    <row r="158" spans="9:68" s="17" customFormat="1">
      <c r="I158" s="332"/>
      <c r="J158" s="168"/>
      <c r="L158" s="418"/>
      <c r="AB158" s="159"/>
      <c r="AE158" s="18"/>
      <c r="AF158" s="160"/>
      <c r="AG158" s="18"/>
      <c r="AH158" s="18"/>
      <c r="AI158" s="160"/>
      <c r="AJ158" s="160"/>
      <c r="AK158" s="18"/>
      <c r="AL158" s="161"/>
      <c r="AM158" s="336"/>
      <c r="AN158" s="18"/>
      <c r="AO158" s="18"/>
      <c r="AP158" s="163"/>
      <c r="AQ158" s="18"/>
      <c r="AR158" s="160"/>
      <c r="AS158" s="18"/>
      <c r="AT158" s="18"/>
      <c r="AU158" s="164"/>
      <c r="AV158" s="164"/>
      <c r="AW158" s="140"/>
      <c r="AX158" s="18"/>
      <c r="AY158" s="18"/>
      <c r="AZ158" s="18"/>
      <c r="BA158" s="18"/>
      <c r="BB158" s="18"/>
      <c r="BC158" s="18"/>
      <c r="BD158" s="18"/>
      <c r="BE158" s="18"/>
      <c r="BF158" s="18"/>
      <c r="BG158" s="18"/>
      <c r="BH158" s="18"/>
      <c r="BI158" s="18"/>
      <c r="BJ158" s="18"/>
      <c r="BK158" s="18"/>
      <c r="BL158" s="18"/>
      <c r="BM158" s="18"/>
      <c r="BN158" s="18"/>
      <c r="BO158" s="18"/>
      <c r="BP158" s="18"/>
    </row>
    <row r="159" spans="9:68" s="17" customFormat="1">
      <c r="I159" s="332"/>
      <c r="J159" s="168"/>
      <c r="L159" s="418"/>
      <c r="AB159" s="159"/>
      <c r="AE159" s="18"/>
      <c r="AF159" s="160"/>
      <c r="AG159" s="18"/>
      <c r="AH159" s="18"/>
      <c r="AI159" s="160"/>
      <c r="AJ159" s="160"/>
      <c r="AK159" s="18"/>
      <c r="AL159" s="161"/>
      <c r="AM159" s="336"/>
      <c r="AN159" s="18"/>
      <c r="AO159" s="18"/>
      <c r="AP159" s="163"/>
      <c r="AQ159" s="18"/>
      <c r="AR159" s="160"/>
      <c r="AS159" s="18"/>
      <c r="AT159" s="18"/>
      <c r="AU159" s="164"/>
      <c r="AV159" s="164"/>
      <c r="AW159" s="140"/>
      <c r="AX159" s="18"/>
      <c r="AY159" s="18"/>
      <c r="AZ159" s="18"/>
      <c r="BA159" s="18"/>
      <c r="BB159" s="18"/>
      <c r="BC159" s="18"/>
      <c r="BD159" s="18"/>
      <c r="BE159" s="18"/>
      <c r="BF159" s="18"/>
      <c r="BG159" s="18"/>
      <c r="BH159" s="18"/>
      <c r="BI159" s="18"/>
      <c r="BJ159" s="18"/>
      <c r="BK159" s="18"/>
      <c r="BL159" s="18"/>
      <c r="BM159" s="18"/>
      <c r="BN159" s="18"/>
      <c r="BO159" s="18"/>
      <c r="BP159" s="18"/>
    </row>
    <row r="160" spans="9:68" s="17" customFormat="1">
      <c r="I160" s="332"/>
      <c r="J160" s="168"/>
      <c r="L160" s="418"/>
      <c r="AB160" s="159"/>
      <c r="AE160" s="18"/>
      <c r="AF160" s="160"/>
      <c r="AG160" s="18"/>
      <c r="AH160" s="18"/>
      <c r="AI160" s="160"/>
      <c r="AJ160" s="160"/>
      <c r="AK160" s="18"/>
      <c r="AL160" s="161"/>
      <c r="AM160" s="336"/>
      <c r="AN160" s="18"/>
      <c r="AO160" s="18"/>
      <c r="AP160" s="163"/>
      <c r="AQ160" s="18"/>
      <c r="AR160" s="160"/>
      <c r="AS160" s="18"/>
      <c r="AT160" s="18"/>
      <c r="AU160" s="164"/>
      <c r="AV160" s="164"/>
      <c r="AW160" s="140"/>
      <c r="AX160" s="18"/>
      <c r="AY160" s="18"/>
      <c r="AZ160" s="18"/>
      <c r="BA160" s="18"/>
      <c r="BB160" s="18"/>
      <c r="BC160" s="18"/>
      <c r="BD160" s="18"/>
      <c r="BE160" s="18"/>
      <c r="BF160" s="18"/>
      <c r="BG160" s="18"/>
      <c r="BH160" s="18"/>
      <c r="BI160" s="18"/>
      <c r="BJ160" s="18"/>
      <c r="BK160" s="18"/>
      <c r="BL160" s="18"/>
      <c r="BM160" s="18"/>
      <c r="BN160" s="18"/>
      <c r="BO160" s="18"/>
      <c r="BP160" s="18"/>
    </row>
    <row r="161" spans="9:68" s="17" customFormat="1">
      <c r="I161" s="332"/>
      <c r="J161" s="168"/>
      <c r="L161" s="418"/>
      <c r="AB161" s="159"/>
      <c r="AE161" s="18"/>
      <c r="AF161" s="160"/>
      <c r="AG161" s="18"/>
      <c r="AH161" s="18"/>
      <c r="AI161" s="160"/>
      <c r="AJ161" s="160"/>
      <c r="AK161" s="18"/>
      <c r="AL161" s="161"/>
      <c r="AM161" s="336"/>
      <c r="AN161" s="18"/>
      <c r="AO161" s="18"/>
      <c r="AP161" s="163"/>
      <c r="AQ161" s="18"/>
      <c r="AR161" s="160"/>
      <c r="AS161" s="18"/>
      <c r="AT161" s="18"/>
      <c r="AU161" s="164"/>
      <c r="AV161" s="164"/>
      <c r="AW161" s="140"/>
      <c r="AX161" s="18"/>
      <c r="AY161" s="18"/>
      <c r="AZ161" s="18"/>
      <c r="BA161" s="18"/>
      <c r="BB161" s="18"/>
      <c r="BC161" s="18"/>
      <c r="BD161" s="18"/>
      <c r="BE161" s="18"/>
      <c r="BF161" s="18"/>
      <c r="BG161" s="18"/>
      <c r="BH161" s="18"/>
      <c r="BI161" s="18"/>
      <c r="BJ161" s="18"/>
      <c r="BK161" s="18"/>
      <c r="BL161" s="18"/>
      <c r="BM161" s="18"/>
      <c r="BN161" s="18"/>
      <c r="BO161" s="18"/>
      <c r="BP161" s="18"/>
    </row>
    <row r="162" spans="9:68" s="17" customFormat="1">
      <c r="I162" s="332"/>
      <c r="J162" s="168"/>
      <c r="L162" s="418"/>
      <c r="AB162" s="159"/>
      <c r="AE162" s="18"/>
      <c r="AF162" s="160"/>
      <c r="AG162" s="18"/>
      <c r="AH162" s="18"/>
      <c r="AI162" s="160"/>
      <c r="AJ162" s="160"/>
      <c r="AK162" s="18"/>
      <c r="AL162" s="161"/>
      <c r="AM162" s="336"/>
      <c r="AN162" s="18"/>
      <c r="AO162" s="18"/>
      <c r="AP162" s="163"/>
      <c r="AQ162" s="18"/>
      <c r="AR162" s="160"/>
      <c r="AS162" s="18"/>
      <c r="AT162" s="18"/>
      <c r="AU162" s="164"/>
      <c r="AV162" s="164"/>
      <c r="AW162" s="140"/>
      <c r="AX162" s="18"/>
      <c r="AY162" s="18"/>
      <c r="AZ162" s="18"/>
      <c r="BA162" s="18"/>
      <c r="BB162" s="18"/>
      <c r="BC162" s="18"/>
      <c r="BD162" s="18"/>
      <c r="BE162" s="18"/>
      <c r="BF162" s="18"/>
      <c r="BG162" s="18"/>
      <c r="BH162" s="18"/>
      <c r="BI162" s="18"/>
      <c r="BJ162" s="18"/>
      <c r="BK162" s="18"/>
      <c r="BL162" s="18"/>
      <c r="BM162" s="18"/>
      <c r="BN162" s="18"/>
      <c r="BO162" s="18"/>
      <c r="BP162" s="18"/>
    </row>
    <row r="163" spans="9:68" s="17" customFormat="1">
      <c r="I163" s="332"/>
      <c r="J163" s="168"/>
      <c r="L163" s="418"/>
      <c r="AB163" s="159"/>
      <c r="AE163" s="18"/>
      <c r="AF163" s="160"/>
      <c r="AG163" s="18"/>
      <c r="AH163" s="18"/>
      <c r="AI163" s="160"/>
      <c r="AJ163" s="160"/>
      <c r="AK163" s="18"/>
      <c r="AL163" s="161"/>
      <c r="AM163" s="336"/>
      <c r="AN163" s="18"/>
      <c r="AO163" s="18"/>
      <c r="AP163" s="163"/>
      <c r="AQ163" s="18"/>
      <c r="AR163" s="160"/>
      <c r="AS163" s="18"/>
      <c r="AT163" s="18"/>
      <c r="AU163" s="164"/>
      <c r="AV163" s="164"/>
      <c r="AW163" s="140"/>
      <c r="AX163" s="18"/>
      <c r="AY163" s="18"/>
      <c r="AZ163" s="18"/>
      <c r="BA163" s="18"/>
      <c r="BB163" s="18"/>
      <c r="BC163" s="18"/>
      <c r="BD163" s="18"/>
      <c r="BE163" s="18"/>
      <c r="BF163" s="18"/>
      <c r="BG163" s="18"/>
      <c r="BH163" s="18"/>
      <c r="BI163" s="18"/>
      <c r="BJ163" s="18"/>
      <c r="BK163" s="18"/>
      <c r="BL163" s="18"/>
      <c r="BM163" s="18"/>
      <c r="BN163" s="18"/>
      <c r="BO163" s="18"/>
      <c r="BP163" s="18"/>
    </row>
    <row r="164" spans="9:68" s="17" customFormat="1">
      <c r="I164" s="332"/>
      <c r="J164" s="168"/>
      <c r="L164" s="418"/>
      <c r="AB164" s="159"/>
      <c r="AE164" s="18"/>
      <c r="AF164" s="160"/>
      <c r="AG164" s="18"/>
      <c r="AH164" s="18"/>
      <c r="AI164" s="160"/>
      <c r="AJ164" s="160"/>
      <c r="AK164" s="18"/>
      <c r="AL164" s="161"/>
      <c r="AM164" s="336"/>
      <c r="AN164" s="18"/>
      <c r="AO164" s="18"/>
      <c r="AP164" s="163"/>
      <c r="AQ164" s="18"/>
      <c r="AR164" s="160"/>
      <c r="AS164" s="18"/>
      <c r="AT164" s="18"/>
      <c r="AU164" s="164"/>
      <c r="AV164" s="164"/>
      <c r="AW164" s="140"/>
      <c r="AX164" s="18"/>
      <c r="AY164" s="18"/>
      <c r="AZ164" s="18"/>
      <c r="BA164" s="18"/>
      <c r="BB164" s="18"/>
      <c r="BC164" s="18"/>
      <c r="BD164" s="18"/>
      <c r="BE164" s="18"/>
      <c r="BF164" s="18"/>
      <c r="BG164" s="18"/>
      <c r="BH164" s="18"/>
      <c r="BI164" s="18"/>
      <c r="BJ164" s="18"/>
      <c r="BK164" s="18"/>
      <c r="BL164" s="18"/>
      <c r="BM164" s="18"/>
      <c r="BN164" s="18"/>
      <c r="BO164" s="18"/>
      <c r="BP164" s="18"/>
    </row>
    <row r="165" spans="9:68" s="17" customFormat="1">
      <c r="I165" s="332"/>
      <c r="J165" s="168"/>
      <c r="L165" s="418"/>
      <c r="AB165" s="159"/>
      <c r="AE165" s="18"/>
      <c r="AF165" s="160"/>
      <c r="AG165" s="18"/>
      <c r="AH165" s="18"/>
      <c r="AI165" s="160"/>
      <c r="AJ165" s="160"/>
      <c r="AK165" s="18"/>
      <c r="AL165" s="161"/>
      <c r="AM165" s="336"/>
      <c r="AN165" s="18"/>
      <c r="AO165" s="18"/>
      <c r="AP165" s="163"/>
      <c r="AQ165" s="18"/>
      <c r="AR165" s="160"/>
      <c r="AS165" s="18"/>
      <c r="AT165" s="18"/>
      <c r="AU165" s="164"/>
      <c r="AV165" s="164"/>
      <c r="AW165" s="140"/>
      <c r="AX165" s="18"/>
      <c r="AY165" s="18"/>
      <c r="AZ165" s="18"/>
      <c r="BA165" s="18"/>
      <c r="BB165" s="18"/>
      <c r="BC165" s="18"/>
      <c r="BD165" s="18"/>
      <c r="BE165" s="18"/>
      <c r="BF165" s="18"/>
      <c r="BG165" s="18"/>
      <c r="BH165" s="18"/>
      <c r="BI165" s="18"/>
      <c r="BJ165" s="18"/>
      <c r="BK165" s="18"/>
      <c r="BL165" s="18"/>
      <c r="BM165" s="18"/>
      <c r="BN165" s="18"/>
      <c r="BO165" s="18"/>
      <c r="BP165" s="18"/>
    </row>
    <row r="166" spans="9:68" s="17" customFormat="1">
      <c r="I166" s="332"/>
      <c r="J166" s="168"/>
      <c r="L166" s="418"/>
      <c r="AB166" s="159"/>
      <c r="AE166" s="18"/>
      <c r="AF166" s="160"/>
      <c r="AG166" s="18"/>
      <c r="AH166" s="18"/>
      <c r="AI166" s="160"/>
      <c r="AJ166" s="160"/>
      <c r="AK166" s="18"/>
      <c r="AL166" s="161"/>
      <c r="AM166" s="336"/>
      <c r="AN166" s="18"/>
      <c r="AO166" s="18"/>
      <c r="AP166" s="163"/>
      <c r="AQ166" s="18"/>
      <c r="AR166" s="160"/>
      <c r="AS166" s="18"/>
      <c r="AT166" s="18"/>
      <c r="AU166" s="164"/>
      <c r="AV166" s="164"/>
      <c r="AW166" s="140"/>
      <c r="AX166" s="18"/>
      <c r="AY166" s="18"/>
      <c r="AZ166" s="18"/>
      <c r="BA166" s="18"/>
      <c r="BB166" s="18"/>
      <c r="BC166" s="18"/>
      <c r="BD166" s="18"/>
      <c r="BE166" s="18"/>
      <c r="BF166" s="18"/>
      <c r="BG166" s="18"/>
      <c r="BH166" s="18"/>
      <c r="BI166" s="18"/>
      <c r="BJ166" s="18"/>
      <c r="BK166" s="18"/>
      <c r="BL166" s="18"/>
      <c r="BM166" s="18"/>
      <c r="BN166" s="18"/>
      <c r="BO166" s="18"/>
      <c r="BP166" s="18"/>
    </row>
    <row r="167" spans="9:68" s="17" customFormat="1">
      <c r="I167" s="332"/>
      <c r="J167" s="168"/>
      <c r="L167" s="418"/>
      <c r="AB167" s="159"/>
      <c r="AE167" s="18"/>
      <c r="AF167" s="160"/>
      <c r="AG167" s="18"/>
      <c r="AH167" s="18"/>
      <c r="AI167" s="160"/>
      <c r="AJ167" s="160"/>
      <c r="AK167" s="18"/>
      <c r="AL167" s="161"/>
      <c r="AM167" s="336"/>
      <c r="AN167" s="18"/>
      <c r="AO167" s="18"/>
      <c r="AP167" s="163"/>
      <c r="AQ167" s="18"/>
      <c r="AR167" s="160"/>
      <c r="AS167" s="18"/>
      <c r="AT167" s="18"/>
      <c r="AU167" s="164"/>
      <c r="AV167" s="164"/>
      <c r="AW167" s="140"/>
      <c r="AX167" s="18"/>
      <c r="AY167" s="18"/>
      <c r="AZ167" s="18"/>
      <c r="BA167" s="18"/>
      <c r="BB167" s="18"/>
      <c r="BC167" s="18"/>
      <c r="BD167" s="18"/>
      <c r="BE167" s="18"/>
      <c r="BF167" s="18"/>
      <c r="BG167" s="18"/>
      <c r="BH167" s="18"/>
      <c r="BI167" s="18"/>
      <c r="BJ167" s="18"/>
      <c r="BK167" s="18"/>
      <c r="BL167" s="18"/>
      <c r="BM167" s="18"/>
      <c r="BN167" s="18"/>
      <c r="BO167" s="18"/>
      <c r="BP167" s="18"/>
    </row>
    <row r="168" spans="9:68" s="17" customFormat="1">
      <c r="I168" s="332"/>
      <c r="J168" s="168"/>
      <c r="L168" s="418"/>
      <c r="AB168" s="159"/>
      <c r="AE168" s="18"/>
      <c r="AF168" s="160"/>
      <c r="AG168" s="18"/>
      <c r="AH168" s="18"/>
      <c r="AI168" s="160"/>
      <c r="AJ168" s="160"/>
      <c r="AK168" s="18"/>
      <c r="AL168" s="161"/>
      <c r="AM168" s="336"/>
      <c r="AN168" s="18"/>
      <c r="AO168" s="18"/>
      <c r="AP168" s="163"/>
      <c r="AQ168" s="18"/>
      <c r="AR168" s="160"/>
      <c r="AS168" s="18"/>
      <c r="AT168" s="18"/>
      <c r="AU168" s="164"/>
      <c r="AV168" s="164"/>
      <c r="AW168" s="140"/>
      <c r="AX168" s="18"/>
      <c r="AY168" s="18"/>
      <c r="AZ168" s="18"/>
      <c r="BA168" s="18"/>
      <c r="BB168" s="18"/>
      <c r="BC168" s="18"/>
      <c r="BD168" s="18"/>
      <c r="BE168" s="18"/>
      <c r="BF168" s="18"/>
      <c r="BG168" s="18"/>
      <c r="BH168" s="18"/>
      <c r="BI168" s="18"/>
      <c r="BJ168" s="18"/>
      <c r="BK168" s="18"/>
      <c r="BL168" s="18"/>
      <c r="BM168" s="18"/>
      <c r="BN168" s="18"/>
      <c r="BO168" s="18"/>
      <c r="BP168" s="18"/>
    </row>
    <row r="169" spans="9:68" s="17" customFormat="1">
      <c r="I169" s="332"/>
      <c r="J169" s="168"/>
      <c r="L169" s="418"/>
      <c r="AB169" s="159"/>
      <c r="AE169" s="18"/>
      <c r="AF169" s="160"/>
      <c r="AG169" s="18"/>
      <c r="AH169" s="18"/>
      <c r="AI169" s="160"/>
      <c r="AJ169" s="160"/>
      <c r="AK169" s="18"/>
      <c r="AL169" s="161"/>
      <c r="AM169" s="336"/>
      <c r="AN169" s="18"/>
      <c r="AO169" s="18"/>
      <c r="AP169" s="163"/>
      <c r="AQ169" s="18"/>
      <c r="AR169" s="160"/>
      <c r="AS169" s="18"/>
      <c r="AT169" s="18"/>
      <c r="AU169" s="164"/>
      <c r="AV169" s="164"/>
      <c r="AW169" s="140"/>
      <c r="AX169" s="18"/>
      <c r="AY169" s="18"/>
      <c r="AZ169" s="18"/>
      <c r="BA169" s="18"/>
      <c r="BB169" s="18"/>
      <c r="BC169" s="18"/>
      <c r="BD169" s="18"/>
      <c r="BE169" s="18"/>
      <c r="BF169" s="18"/>
      <c r="BG169" s="18"/>
      <c r="BH169" s="18"/>
      <c r="BI169" s="18"/>
      <c r="BJ169" s="18"/>
      <c r="BK169" s="18"/>
      <c r="BL169" s="18"/>
      <c r="BM169" s="18"/>
      <c r="BN169" s="18"/>
      <c r="BO169" s="18"/>
      <c r="BP169" s="18"/>
    </row>
    <row r="170" spans="9:68" s="17" customFormat="1">
      <c r="I170" s="332"/>
      <c r="J170" s="168"/>
      <c r="L170" s="418"/>
      <c r="AB170" s="159"/>
      <c r="AE170" s="18"/>
      <c r="AF170" s="160"/>
      <c r="AG170" s="18"/>
      <c r="AH170" s="18"/>
      <c r="AI170" s="160"/>
      <c r="AJ170" s="160"/>
      <c r="AK170" s="18"/>
      <c r="AL170" s="161"/>
      <c r="AM170" s="336"/>
      <c r="AN170" s="18"/>
      <c r="AO170" s="18"/>
      <c r="AP170" s="163"/>
      <c r="AQ170" s="18"/>
      <c r="AR170" s="160"/>
      <c r="AS170" s="18"/>
      <c r="AT170" s="18"/>
      <c r="AU170" s="164"/>
      <c r="AV170" s="164"/>
      <c r="AW170" s="140"/>
      <c r="AX170" s="18"/>
      <c r="AY170" s="18"/>
      <c r="AZ170" s="18"/>
      <c r="BA170" s="18"/>
      <c r="BB170" s="18"/>
      <c r="BC170" s="18"/>
      <c r="BD170" s="18"/>
      <c r="BE170" s="18"/>
      <c r="BF170" s="18"/>
      <c r="BG170" s="18"/>
      <c r="BH170" s="18"/>
      <c r="BI170" s="18"/>
      <c r="BJ170" s="18"/>
      <c r="BK170" s="18"/>
      <c r="BL170" s="18"/>
      <c r="BM170" s="18"/>
      <c r="BN170" s="18"/>
      <c r="BO170" s="18"/>
      <c r="BP170" s="18"/>
    </row>
    <row r="171" spans="9:68" s="17" customFormat="1">
      <c r="I171" s="332"/>
      <c r="J171" s="168"/>
      <c r="L171" s="418"/>
      <c r="AB171" s="159"/>
      <c r="AE171" s="18"/>
      <c r="AF171" s="160"/>
      <c r="AG171" s="18"/>
      <c r="AH171" s="18"/>
      <c r="AI171" s="160"/>
      <c r="AJ171" s="160"/>
      <c r="AK171" s="18"/>
      <c r="AL171" s="161"/>
      <c r="AM171" s="336"/>
      <c r="AN171" s="18"/>
      <c r="AO171" s="18"/>
      <c r="AP171" s="163"/>
      <c r="AQ171" s="18"/>
      <c r="AR171" s="160"/>
      <c r="AS171" s="18"/>
      <c r="AT171" s="18"/>
      <c r="AU171" s="164"/>
      <c r="AV171" s="164"/>
      <c r="AW171" s="140"/>
      <c r="AX171" s="18"/>
      <c r="AY171" s="18"/>
      <c r="AZ171" s="18"/>
      <c r="BA171" s="18"/>
      <c r="BB171" s="18"/>
      <c r="BC171" s="18"/>
      <c r="BD171" s="18"/>
      <c r="BE171" s="18"/>
      <c r="BF171" s="18"/>
      <c r="BG171" s="18"/>
      <c r="BH171" s="18"/>
      <c r="BI171" s="18"/>
      <c r="BJ171" s="18"/>
      <c r="BK171" s="18"/>
      <c r="BL171" s="18"/>
      <c r="BM171" s="18"/>
      <c r="BN171" s="18"/>
      <c r="BO171" s="18"/>
      <c r="BP171" s="18"/>
    </row>
    <row r="172" spans="9:68" s="17" customFormat="1">
      <c r="I172" s="332"/>
      <c r="J172" s="168"/>
      <c r="L172" s="418"/>
      <c r="AB172" s="159"/>
      <c r="AE172" s="18"/>
      <c r="AF172" s="160"/>
      <c r="AG172" s="18"/>
      <c r="AH172" s="18"/>
      <c r="AI172" s="160"/>
      <c r="AJ172" s="160"/>
      <c r="AK172" s="18"/>
      <c r="AL172" s="161"/>
      <c r="AM172" s="336"/>
      <c r="AN172" s="18"/>
      <c r="AO172" s="18"/>
      <c r="AP172" s="163"/>
      <c r="AQ172" s="18"/>
      <c r="AR172" s="160"/>
      <c r="AS172" s="18"/>
      <c r="AT172" s="18"/>
      <c r="AU172" s="164"/>
      <c r="AV172" s="164"/>
      <c r="AW172" s="140"/>
      <c r="AX172" s="18"/>
      <c r="AY172" s="18"/>
      <c r="AZ172" s="18"/>
      <c r="BA172" s="18"/>
      <c r="BB172" s="18"/>
      <c r="BC172" s="18"/>
      <c r="BD172" s="18"/>
      <c r="BE172" s="18"/>
      <c r="BF172" s="18"/>
      <c r="BG172" s="18"/>
      <c r="BH172" s="18"/>
      <c r="BI172" s="18"/>
      <c r="BJ172" s="18"/>
      <c r="BK172" s="18"/>
      <c r="BL172" s="18"/>
      <c r="BM172" s="18"/>
      <c r="BN172" s="18"/>
      <c r="BO172" s="18"/>
      <c r="BP172" s="18"/>
    </row>
    <row r="173" spans="9:68" s="17" customFormat="1">
      <c r="I173" s="332"/>
      <c r="J173" s="168"/>
      <c r="L173" s="418"/>
      <c r="AB173" s="159"/>
      <c r="AE173" s="18"/>
      <c r="AF173" s="160"/>
      <c r="AG173" s="18"/>
      <c r="AH173" s="18"/>
      <c r="AI173" s="160"/>
      <c r="AJ173" s="160"/>
      <c r="AK173" s="18"/>
      <c r="AL173" s="161"/>
      <c r="AM173" s="336"/>
      <c r="AN173" s="18"/>
      <c r="AO173" s="18"/>
      <c r="AP173" s="163"/>
      <c r="AQ173" s="18"/>
      <c r="AR173" s="160"/>
      <c r="AS173" s="18"/>
      <c r="AT173" s="18"/>
      <c r="AU173" s="164"/>
      <c r="AV173" s="164"/>
      <c r="AW173" s="140"/>
      <c r="AX173" s="18"/>
      <c r="AY173" s="18"/>
      <c r="AZ173" s="18"/>
      <c r="BA173" s="18"/>
      <c r="BB173" s="18"/>
      <c r="BC173" s="18"/>
      <c r="BD173" s="18"/>
      <c r="BE173" s="18"/>
      <c r="BF173" s="18"/>
      <c r="BG173" s="18"/>
      <c r="BH173" s="18"/>
      <c r="BI173" s="18"/>
      <c r="BJ173" s="18"/>
      <c r="BK173" s="18"/>
      <c r="BL173" s="18"/>
      <c r="BM173" s="18"/>
      <c r="BN173" s="18"/>
      <c r="BO173" s="18"/>
      <c r="BP173" s="18"/>
    </row>
    <row r="174" spans="9:68" s="17" customFormat="1">
      <c r="I174" s="332"/>
      <c r="J174" s="168"/>
      <c r="L174" s="418"/>
      <c r="AB174" s="159"/>
      <c r="AE174" s="18"/>
      <c r="AF174" s="160"/>
      <c r="AG174" s="18"/>
      <c r="AH174" s="18"/>
      <c r="AI174" s="160"/>
      <c r="AJ174" s="160"/>
      <c r="AK174" s="18"/>
      <c r="AL174" s="161"/>
      <c r="AM174" s="336"/>
      <c r="AN174" s="18"/>
      <c r="AO174" s="18"/>
      <c r="AP174" s="163"/>
      <c r="AQ174" s="18"/>
      <c r="AR174" s="160"/>
      <c r="AS174" s="18"/>
      <c r="AT174" s="18"/>
      <c r="AU174" s="164"/>
      <c r="AV174" s="164"/>
      <c r="AW174" s="140"/>
      <c r="AX174" s="18"/>
      <c r="AY174" s="18"/>
      <c r="AZ174" s="18"/>
      <c r="BA174" s="18"/>
      <c r="BB174" s="18"/>
      <c r="BC174" s="18"/>
      <c r="BD174" s="18"/>
      <c r="BE174" s="18"/>
      <c r="BF174" s="18"/>
      <c r="BG174" s="18"/>
      <c r="BH174" s="18"/>
      <c r="BI174" s="18"/>
      <c r="BJ174" s="18"/>
      <c r="BK174" s="18"/>
      <c r="BL174" s="18"/>
      <c r="BM174" s="18"/>
      <c r="BN174" s="18"/>
      <c r="BO174" s="18"/>
      <c r="BP174" s="18"/>
    </row>
    <row r="175" spans="9:68" s="17" customFormat="1">
      <c r="I175" s="332"/>
      <c r="J175" s="168"/>
      <c r="L175" s="418"/>
      <c r="AB175" s="159"/>
      <c r="AE175" s="18"/>
      <c r="AF175" s="160"/>
      <c r="AG175" s="18"/>
      <c r="AH175" s="18"/>
      <c r="AI175" s="160"/>
      <c r="AJ175" s="160"/>
      <c r="AK175" s="18"/>
      <c r="AL175" s="161"/>
      <c r="AM175" s="336"/>
      <c r="AN175" s="18"/>
      <c r="AO175" s="18"/>
      <c r="AP175" s="163"/>
      <c r="AQ175" s="18"/>
      <c r="AR175" s="160"/>
      <c r="AS175" s="18"/>
      <c r="AT175" s="18"/>
      <c r="AU175" s="164"/>
      <c r="AV175" s="164"/>
      <c r="AW175" s="140"/>
      <c r="AX175" s="18"/>
      <c r="AY175" s="18"/>
      <c r="AZ175" s="18"/>
      <c r="BA175" s="18"/>
      <c r="BB175" s="18"/>
      <c r="BC175" s="18"/>
      <c r="BD175" s="18"/>
      <c r="BE175" s="18"/>
      <c r="BF175" s="18"/>
      <c r="BG175" s="18"/>
      <c r="BH175" s="18"/>
      <c r="BI175" s="18"/>
      <c r="BJ175" s="18"/>
      <c r="BK175" s="18"/>
      <c r="BL175" s="18"/>
      <c r="BM175" s="18"/>
      <c r="BN175" s="18"/>
      <c r="BO175" s="18"/>
      <c r="BP175" s="18"/>
    </row>
    <row r="176" spans="9:68" s="17" customFormat="1">
      <c r="I176" s="332"/>
      <c r="J176" s="168"/>
      <c r="L176" s="418"/>
      <c r="AB176" s="159"/>
      <c r="AE176" s="18"/>
      <c r="AF176" s="160"/>
      <c r="AG176" s="18"/>
      <c r="AH176" s="18"/>
      <c r="AI176" s="160"/>
      <c r="AJ176" s="160"/>
      <c r="AK176" s="18"/>
      <c r="AL176" s="161"/>
      <c r="AM176" s="336"/>
      <c r="AN176" s="18"/>
      <c r="AO176" s="18"/>
      <c r="AP176" s="163"/>
      <c r="AQ176" s="18"/>
      <c r="AR176" s="160"/>
      <c r="AS176" s="18"/>
      <c r="AT176" s="18"/>
      <c r="AU176" s="164"/>
      <c r="AV176" s="164"/>
      <c r="AW176" s="140"/>
      <c r="AX176" s="18"/>
      <c r="AY176" s="18"/>
      <c r="AZ176" s="18"/>
      <c r="BA176" s="18"/>
      <c r="BB176" s="18"/>
      <c r="BC176" s="18"/>
      <c r="BD176" s="18"/>
      <c r="BE176" s="18"/>
      <c r="BF176" s="18"/>
      <c r="BG176" s="18"/>
      <c r="BH176" s="18"/>
      <c r="BI176" s="18"/>
      <c r="BJ176" s="18"/>
      <c r="BK176" s="18"/>
      <c r="BL176" s="18"/>
      <c r="BM176" s="18"/>
      <c r="BN176" s="18"/>
      <c r="BO176" s="18"/>
      <c r="BP176" s="18"/>
    </row>
    <row r="177" spans="9:68" s="17" customFormat="1">
      <c r="I177" s="332"/>
      <c r="J177" s="168"/>
      <c r="L177" s="418"/>
      <c r="AB177" s="159"/>
      <c r="AE177" s="18"/>
      <c r="AF177" s="160"/>
      <c r="AG177" s="18"/>
      <c r="AH177" s="18"/>
      <c r="AI177" s="160"/>
      <c r="AJ177" s="160"/>
      <c r="AK177" s="18"/>
      <c r="AL177" s="161"/>
      <c r="AM177" s="336"/>
      <c r="AN177" s="18"/>
      <c r="AO177" s="18"/>
      <c r="AP177" s="163"/>
      <c r="AQ177" s="18"/>
      <c r="AR177" s="160"/>
      <c r="AS177" s="18"/>
      <c r="AT177" s="18"/>
      <c r="AU177" s="164"/>
      <c r="AV177" s="164"/>
      <c r="AW177" s="140"/>
      <c r="AX177" s="18"/>
      <c r="AY177" s="18"/>
      <c r="AZ177" s="18"/>
      <c r="BA177" s="18"/>
      <c r="BB177" s="18"/>
      <c r="BC177" s="18"/>
      <c r="BD177" s="18"/>
      <c r="BE177" s="18"/>
      <c r="BF177" s="18"/>
      <c r="BG177" s="18"/>
      <c r="BH177" s="18"/>
      <c r="BI177" s="18"/>
      <c r="BJ177" s="18"/>
      <c r="BK177" s="18"/>
      <c r="BL177" s="18"/>
      <c r="BM177" s="18"/>
      <c r="BN177" s="18"/>
      <c r="BO177" s="18"/>
      <c r="BP177" s="18"/>
    </row>
    <row r="178" spans="9:68" s="17" customFormat="1">
      <c r="I178" s="332"/>
      <c r="J178" s="168"/>
      <c r="L178" s="418"/>
      <c r="AB178" s="159"/>
      <c r="AE178" s="18"/>
      <c r="AF178" s="160"/>
      <c r="AG178" s="18"/>
      <c r="AH178" s="18"/>
      <c r="AI178" s="160"/>
      <c r="AJ178" s="160"/>
      <c r="AK178" s="18"/>
      <c r="AL178" s="161"/>
      <c r="AM178" s="336"/>
      <c r="AN178" s="18"/>
      <c r="AO178" s="18"/>
      <c r="AP178" s="163"/>
      <c r="AQ178" s="18"/>
      <c r="AR178" s="160"/>
      <c r="AS178" s="18"/>
      <c r="AT178" s="18"/>
      <c r="AU178" s="164"/>
      <c r="AV178" s="164"/>
      <c r="AW178" s="140"/>
      <c r="AX178" s="18"/>
      <c r="AY178" s="18"/>
      <c r="AZ178" s="18"/>
      <c r="BA178" s="18"/>
      <c r="BB178" s="18"/>
      <c r="BC178" s="18"/>
      <c r="BD178" s="18"/>
      <c r="BE178" s="18"/>
      <c r="BF178" s="18"/>
      <c r="BG178" s="18"/>
      <c r="BH178" s="18"/>
      <c r="BI178" s="18"/>
      <c r="BJ178" s="18"/>
      <c r="BK178" s="18"/>
      <c r="BL178" s="18"/>
      <c r="BM178" s="18"/>
      <c r="BN178" s="18"/>
      <c r="BO178" s="18"/>
      <c r="BP178" s="18"/>
    </row>
    <row r="179" spans="9:68" s="17" customFormat="1">
      <c r="I179" s="332"/>
      <c r="J179" s="168"/>
      <c r="L179" s="418"/>
      <c r="AB179" s="159"/>
      <c r="AE179" s="18"/>
      <c r="AF179" s="160"/>
      <c r="AG179" s="18"/>
      <c r="AH179" s="18"/>
      <c r="AI179" s="160"/>
      <c r="AJ179" s="160"/>
      <c r="AK179" s="18"/>
      <c r="AL179" s="161"/>
      <c r="AM179" s="336"/>
      <c r="AN179" s="18"/>
      <c r="AO179" s="18"/>
      <c r="AP179" s="163"/>
      <c r="AQ179" s="18"/>
      <c r="AR179" s="160"/>
      <c r="AS179" s="18"/>
      <c r="AT179" s="18"/>
      <c r="AU179" s="164"/>
      <c r="AV179" s="164"/>
      <c r="AW179" s="140"/>
      <c r="AX179" s="18"/>
      <c r="AY179" s="18"/>
      <c r="AZ179" s="18"/>
      <c r="BA179" s="18"/>
      <c r="BB179" s="18"/>
      <c r="BC179" s="18"/>
      <c r="BD179" s="18"/>
      <c r="BE179" s="18"/>
      <c r="BF179" s="18"/>
      <c r="BG179" s="18"/>
      <c r="BH179" s="18"/>
      <c r="BI179" s="18"/>
      <c r="BJ179" s="18"/>
      <c r="BK179" s="18"/>
      <c r="BL179" s="18"/>
      <c r="BM179" s="18"/>
      <c r="BN179" s="18"/>
      <c r="BO179" s="18"/>
      <c r="BP179" s="18"/>
    </row>
    <row r="180" spans="9:68" s="17" customFormat="1">
      <c r="I180" s="332"/>
      <c r="J180" s="168"/>
      <c r="L180" s="418"/>
      <c r="AB180" s="159"/>
      <c r="AE180" s="18"/>
      <c r="AF180" s="160"/>
      <c r="AG180" s="18"/>
      <c r="AH180" s="18"/>
      <c r="AI180" s="160"/>
      <c r="AJ180" s="160"/>
      <c r="AK180" s="18"/>
      <c r="AL180" s="161"/>
      <c r="AM180" s="336"/>
      <c r="AN180" s="18"/>
      <c r="AO180" s="18"/>
      <c r="AP180" s="163"/>
      <c r="AQ180" s="18"/>
      <c r="AR180" s="160"/>
      <c r="AS180" s="18"/>
      <c r="AT180" s="18"/>
      <c r="AU180" s="164"/>
      <c r="AV180" s="164"/>
      <c r="AW180" s="140"/>
      <c r="AX180" s="18"/>
      <c r="AY180" s="18"/>
      <c r="AZ180" s="18"/>
      <c r="BA180" s="18"/>
      <c r="BB180" s="18"/>
      <c r="BC180" s="18"/>
      <c r="BD180" s="18"/>
      <c r="BE180" s="18"/>
      <c r="BF180" s="18"/>
      <c r="BG180" s="18"/>
      <c r="BH180" s="18"/>
      <c r="BI180" s="18"/>
      <c r="BJ180" s="18"/>
      <c r="BK180" s="18"/>
      <c r="BL180" s="18"/>
      <c r="BM180" s="18"/>
      <c r="BN180" s="18"/>
      <c r="BO180" s="18"/>
      <c r="BP180" s="18"/>
    </row>
    <row r="181" spans="9:68" s="17" customFormat="1">
      <c r="I181" s="332"/>
      <c r="J181" s="168"/>
      <c r="L181" s="418"/>
      <c r="AB181" s="159"/>
      <c r="AE181" s="18"/>
      <c r="AF181" s="160"/>
      <c r="AG181" s="18"/>
      <c r="AH181" s="18"/>
      <c r="AI181" s="160"/>
      <c r="AJ181" s="160"/>
      <c r="AK181" s="18"/>
      <c r="AL181" s="161"/>
      <c r="AM181" s="336"/>
      <c r="AN181" s="18"/>
      <c r="AO181" s="18"/>
      <c r="AP181" s="163"/>
      <c r="AQ181" s="18"/>
      <c r="AR181" s="160"/>
      <c r="AS181" s="18"/>
      <c r="AT181" s="18"/>
      <c r="AU181" s="164"/>
      <c r="AV181" s="164"/>
      <c r="AW181" s="140"/>
      <c r="AX181" s="18"/>
      <c r="AY181" s="18"/>
      <c r="AZ181" s="18"/>
      <c r="BA181" s="18"/>
      <c r="BB181" s="18"/>
      <c r="BC181" s="18"/>
      <c r="BD181" s="18"/>
      <c r="BE181" s="18"/>
      <c r="BF181" s="18"/>
      <c r="BG181" s="18"/>
      <c r="BH181" s="18"/>
      <c r="BI181" s="18"/>
      <c r="BJ181" s="18"/>
      <c r="BK181" s="18"/>
      <c r="BL181" s="18"/>
      <c r="BM181" s="18"/>
      <c r="BN181" s="18"/>
      <c r="BO181" s="18"/>
      <c r="BP181" s="18"/>
    </row>
    <row r="182" spans="9:68" s="17" customFormat="1">
      <c r="I182" s="332"/>
      <c r="J182" s="168"/>
      <c r="L182" s="418"/>
      <c r="AB182" s="159"/>
      <c r="AE182" s="18"/>
      <c r="AF182" s="160"/>
      <c r="AG182" s="18"/>
      <c r="AH182" s="18"/>
      <c r="AI182" s="160"/>
      <c r="AJ182" s="160"/>
      <c r="AK182" s="18"/>
      <c r="AL182" s="161"/>
      <c r="AM182" s="336"/>
      <c r="AN182" s="18"/>
      <c r="AO182" s="18"/>
      <c r="AP182" s="163"/>
      <c r="AQ182" s="18"/>
      <c r="AR182" s="160"/>
      <c r="AS182" s="18"/>
      <c r="AT182" s="18"/>
      <c r="AU182" s="164"/>
      <c r="AV182" s="164"/>
      <c r="AW182" s="140"/>
      <c r="AX182" s="18"/>
      <c r="AY182" s="18"/>
      <c r="AZ182" s="18"/>
      <c r="BA182" s="18"/>
      <c r="BB182" s="18"/>
      <c r="BC182" s="18"/>
      <c r="BD182" s="18"/>
      <c r="BE182" s="18"/>
      <c r="BF182" s="18"/>
      <c r="BG182" s="18"/>
      <c r="BH182" s="18"/>
      <c r="BI182" s="18"/>
      <c r="BJ182" s="18"/>
      <c r="BK182" s="18"/>
      <c r="BL182" s="18"/>
      <c r="BM182" s="18"/>
      <c r="BN182" s="18"/>
      <c r="BO182" s="18"/>
      <c r="BP182" s="18"/>
    </row>
    <row r="183" spans="9:68" s="17" customFormat="1">
      <c r="I183" s="332"/>
      <c r="J183" s="168"/>
      <c r="L183" s="418"/>
      <c r="AB183" s="159"/>
      <c r="AE183" s="18"/>
      <c r="AF183" s="160"/>
      <c r="AG183" s="18"/>
      <c r="AH183" s="18"/>
      <c r="AI183" s="160"/>
      <c r="AJ183" s="160"/>
      <c r="AK183" s="18"/>
      <c r="AL183" s="161"/>
      <c r="AM183" s="336"/>
      <c r="AN183" s="18"/>
      <c r="AO183" s="18"/>
      <c r="AP183" s="163"/>
      <c r="AQ183" s="18"/>
      <c r="AR183" s="160"/>
      <c r="AS183" s="18"/>
      <c r="AT183" s="18"/>
      <c r="AU183" s="164"/>
      <c r="AV183" s="164"/>
      <c r="AW183" s="140"/>
      <c r="AX183" s="18"/>
      <c r="AY183" s="18"/>
      <c r="AZ183" s="18"/>
      <c r="BA183" s="18"/>
      <c r="BB183" s="18"/>
      <c r="BC183" s="18"/>
      <c r="BD183" s="18"/>
      <c r="BE183" s="18"/>
      <c r="BF183" s="18"/>
      <c r="BG183" s="18"/>
      <c r="BH183" s="18"/>
      <c r="BI183" s="18"/>
      <c r="BJ183" s="18"/>
      <c r="BK183" s="18"/>
      <c r="BL183" s="18"/>
      <c r="BM183" s="18"/>
      <c r="BN183" s="18"/>
      <c r="BO183" s="18"/>
      <c r="BP183" s="18"/>
    </row>
    <row r="184" spans="9:68" s="17" customFormat="1">
      <c r="I184" s="332"/>
      <c r="J184" s="168"/>
      <c r="L184" s="418"/>
      <c r="AB184" s="159"/>
      <c r="AE184" s="18"/>
      <c r="AF184" s="160"/>
      <c r="AG184" s="18"/>
      <c r="AH184" s="18"/>
      <c r="AI184" s="160"/>
      <c r="AJ184" s="160"/>
      <c r="AK184" s="18"/>
      <c r="AL184" s="161"/>
      <c r="AM184" s="336"/>
      <c r="AN184" s="18"/>
      <c r="AO184" s="18"/>
      <c r="AP184" s="163"/>
      <c r="AQ184" s="18"/>
      <c r="AR184" s="160"/>
      <c r="AS184" s="18"/>
      <c r="AT184" s="18"/>
      <c r="AU184" s="164"/>
      <c r="AV184" s="164"/>
      <c r="AW184" s="140"/>
      <c r="AX184" s="18"/>
      <c r="AY184" s="18"/>
      <c r="AZ184" s="18"/>
      <c r="BA184" s="18"/>
      <c r="BB184" s="18"/>
      <c r="BC184" s="18"/>
      <c r="BD184" s="18"/>
      <c r="BE184" s="18"/>
      <c r="BF184" s="18"/>
      <c r="BG184" s="18"/>
      <c r="BH184" s="18"/>
      <c r="BI184" s="18"/>
      <c r="BJ184" s="18"/>
      <c r="BK184" s="18"/>
      <c r="BL184" s="18"/>
      <c r="BM184" s="18"/>
      <c r="BN184" s="18"/>
      <c r="BO184" s="18"/>
      <c r="BP184" s="18"/>
    </row>
    <row r="185" spans="9:68" s="17" customFormat="1">
      <c r="I185" s="332"/>
      <c r="J185" s="168"/>
      <c r="L185" s="418"/>
      <c r="AB185" s="159"/>
      <c r="AE185" s="18"/>
      <c r="AF185" s="160"/>
      <c r="AG185" s="18"/>
      <c r="AH185" s="18"/>
      <c r="AI185" s="160"/>
      <c r="AJ185" s="160"/>
      <c r="AK185" s="18"/>
      <c r="AL185" s="161"/>
      <c r="AM185" s="336"/>
      <c r="AN185" s="18"/>
      <c r="AO185" s="18"/>
      <c r="AP185" s="163"/>
      <c r="AQ185" s="18"/>
      <c r="AR185" s="160"/>
      <c r="AS185" s="18"/>
      <c r="AT185" s="18"/>
      <c r="AU185" s="164"/>
      <c r="AV185" s="164"/>
      <c r="AW185" s="140"/>
      <c r="AX185" s="18"/>
      <c r="AY185" s="18"/>
      <c r="AZ185" s="18"/>
      <c r="BA185" s="18"/>
      <c r="BB185" s="18"/>
      <c r="BC185" s="18"/>
      <c r="BD185" s="18"/>
      <c r="BE185" s="18"/>
      <c r="BF185" s="18"/>
      <c r="BG185" s="18"/>
      <c r="BH185" s="18"/>
      <c r="BI185" s="18"/>
      <c r="BJ185" s="18"/>
      <c r="BK185" s="18"/>
      <c r="BL185" s="18"/>
      <c r="BM185" s="18"/>
      <c r="BN185" s="18"/>
      <c r="BO185" s="18"/>
      <c r="BP185" s="18"/>
    </row>
    <row r="186" spans="9:68" s="17" customFormat="1">
      <c r="I186" s="332"/>
      <c r="J186" s="168"/>
      <c r="L186" s="418"/>
      <c r="AB186" s="159"/>
      <c r="AE186" s="18"/>
      <c r="AF186" s="160"/>
      <c r="AG186" s="18"/>
      <c r="AH186" s="18"/>
      <c r="AI186" s="160"/>
      <c r="AJ186" s="160"/>
      <c r="AK186" s="18"/>
      <c r="AL186" s="161"/>
      <c r="AM186" s="336"/>
      <c r="AN186" s="18"/>
      <c r="AO186" s="18"/>
      <c r="AP186" s="163"/>
      <c r="AQ186" s="18"/>
      <c r="AR186" s="160"/>
      <c r="AS186" s="18"/>
      <c r="AT186" s="18"/>
      <c r="AU186" s="164"/>
      <c r="AV186" s="164"/>
      <c r="AW186" s="140"/>
      <c r="AX186" s="18"/>
      <c r="AY186" s="18"/>
      <c r="AZ186" s="18"/>
      <c r="BA186" s="18"/>
      <c r="BB186" s="18"/>
      <c r="BC186" s="18"/>
      <c r="BD186" s="18"/>
      <c r="BE186" s="18"/>
      <c r="BF186" s="18"/>
      <c r="BG186" s="18"/>
      <c r="BH186" s="18"/>
      <c r="BI186" s="18"/>
      <c r="BJ186" s="18"/>
      <c r="BK186" s="18"/>
      <c r="BL186" s="18"/>
      <c r="BM186" s="18"/>
      <c r="BN186" s="18"/>
      <c r="BO186" s="18"/>
      <c r="BP186" s="18"/>
    </row>
    <row r="187" spans="9:68" s="17" customFormat="1">
      <c r="I187" s="332"/>
      <c r="J187" s="168"/>
      <c r="L187" s="418"/>
      <c r="AB187" s="159"/>
      <c r="AE187" s="18"/>
      <c r="AF187" s="160"/>
      <c r="AG187" s="18"/>
      <c r="AH187" s="18"/>
      <c r="AI187" s="160"/>
      <c r="AJ187" s="160"/>
      <c r="AK187" s="18"/>
      <c r="AL187" s="161"/>
      <c r="AM187" s="336"/>
      <c r="AN187" s="18"/>
      <c r="AO187" s="18"/>
      <c r="AP187" s="163"/>
      <c r="AQ187" s="18"/>
      <c r="AR187" s="160"/>
      <c r="AS187" s="18"/>
      <c r="AT187" s="18"/>
      <c r="AU187" s="164"/>
      <c r="AV187" s="164"/>
      <c r="AW187" s="140"/>
      <c r="AX187" s="18"/>
      <c r="AY187" s="18"/>
      <c r="AZ187" s="18"/>
      <c r="BA187" s="18"/>
      <c r="BB187" s="18"/>
      <c r="BC187" s="18"/>
      <c r="BD187" s="18"/>
      <c r="BE187" s="18"/>
      <c r="BF187" s="18"/>
      <c r="BG187" s="18"/>
      <c r="BH187" s="18"/>
      <c r="BI187" s="18"/>
      <c r="BJ187" s="18"/>
      <c r="BK187" s="18"/>
      <c r="BL187" s="18"/>
      <c r="BM187" s="18"/>
      <c r="BN187" s="18"/>
      <c r="BO187" s="18"/>
      <c r="BP187" s="18"/>
    </row>
    <row r="188" spans="9:68" s="17" customFormat="1">
      <c r="I188" s="332"/>
      <c r="J188" s="168"/>
      <c r="L188" s="418"/>
      <c r="AB188" s="159"/>
      <c r="AE188" s="18"/>
      <c r="AF188" s="160"/>
      <c r="AG188" s="18"/>
      <c r="AH188" s="18"/>
      <c r="AI188" s="160"/>
      <c r="AJ188" s="160"/>
      <c r="AK188" s="18"/>
      <c r="AL188" s="161"/>
      <c r="AM188" s="336"/>
      <c r="AN188" s="18"/>
      <c r="AO188" s="18"/>
      <c r="AP188" s="163"/>
      <c r="AQ188" s="18"/>
      <c r="AR188" s="160"/>
      <c r="AS188" s="18"/>
      <c r="AT188" s="18"/>
      <c r="AU188" s="164"/>
      <c r="AV188" s="164"/>
      <c r="AW188" s="140"/>
      <c r="AX188" s="18"/>
      <c r="AY188" s="18"/>
      <c r="AZ188" s="18"/>
      <c r="BA188" s="18"/>
      <c r="BB188" s="18"/>
      <c r="BC188" s="18"/>
      <c r="BD188" s="18"/>
      <c r="BE188" s="18"/>
      <c r="BF188" s="18"/>
      <c r="BG188" s="18"/>
      <c r="BH188" s="18"/>
      <c r="BI188" s="18"/>
      <c r="BJ188" s="18"/>
      <c r="BK188" s="18"/>
      <c r="BL188" s="18"/>
      <c r="BM188" s="18"/>
      <c r="BN188" s="18"/>
      <c r="BO188" s="18"/>
      <c r="BP188" s="18"/>
    </row>
    <row r="189" spans="9:68" s="17" customFormat="1">
      <c r="I189" s="332"/>
      <c r="J189" s="168"/>
      <c r="L189" s="418"/>
      <c r="AB189" s="159"/>
      <c r="AE189" s="18"/>
      <c r="AF189" s="160"/>
      <c r="AG189" s="18"/>
      <c r="AH189" s="18"/>
      <c r="AI189" s="160"/>
      <c r="AJ189" s="160"/>
      <c r="AK189" s="18"/>
      <c r="AL189" s="161"/>
      <c r="AM189" s="336"/>
      <c r="AN189" s="18"/>
      <c r="AO189" s="18"/>
      <c r="AP189" s="163"/>
      <c r="AQ189" s="18"/>
      <c r="AR189" s="160"/>
      <c r="AS189" s="18"/>
      <c r="AT189" s="18"/>
      <c r="AU189" s="164"/>
      <c r="AV189" s="164"/>
      <c r="AW189" s="140"/>
      <c r="AX189" s="18"/>
      <c r="AY189" s="18"/>
      <c r="AZ189" s="18"/>
      <c r="BA189" s="18"/>
      <c r="BB189" s="18"/>
      <c r="BC189" s="18"/>
      <c r="BD189" s="18"/>
      <c r="BE189" s="18"/>
      <c r="BF189" s="18"/>
      <c r="BG189" s="18"/>
      <c r="BH189" s="18"/>
      <c r="BI189" s="18"/>
      <c r="BJ189" s="18"/>
      <c r="BK189" s="18"/>
      <c r="BL189" s="18"/>
      <c r="BM189" s="18"/>
      <c r="BN189" s="18"/>
      <c r="BO189" s="18"/>
      <c r="BP189" s="18"/>
    </row>
    <row r="190" spans="9:68" s="17" customFormat="1">
      <c r="I190" s="332"/>
      <c r="J190" s="168"/>
      <c r="L190" s="418"/>
      <c r="AB190" s="159"/>
      <c r="AE190" s="18"/>
      <c r="AF190" s="160"/>
      <c r="AG190" s="18"/>
      <c r="AH190" s="18"/>
      <c r="AI190" s="160"/>
      <c r="AJ190" s="160"/>
      <c r="AK190" s="18"/>
      <c r="AL190" s="161"/>
      <c r="AM190" s="336"/>
      <c r="AN190" s="18"/>
      <c r="AO190" s="18"/>
      <c r="AP190" s="163"/>
      <c r="AQ190" s="18"/>
      <c r="AR190" s="160"/>
      <c r="AS190" s="18"/>
      <c r="AT190" s="18"/>
      <c r="AU190" s="164"/>
      <c r="AV190" s="164"/>
      <c r="AW190" s="140"/>
      <c r="AX190" s="18"/>
      <c r="AY190" s="18"/>
      <c r="AZ190" s="18"/>
      <c r="BA190" s="18"/>
      <c r="BB190" s="18"/>
      <c r="BC190" s="18"/>
      <c r="BD190" s="18"/>
      <c r="BE190" s="18"/>
      <c r="BF190" s="18"/>
      <c r="BG190" s="18"/>
      <c r="BH190" s="18"/>
      <c r="BI190" s="18"/>
      <c r="BJ190" s="18"/>
      <c r="BK190" s="18"/>
      <c r="BL190" s="18"/>
      <c r="BM190" s="18"/>
      <c r="BN190" s="18"/>
      <c r="BO190" s="18"/>
      <c r="BP190" s="18"/>
    </row>
    <row r="191" spans="9:68" s="17" customFormat="1">
      <c r="I191" s="332"/>
      <c r="J191" s="168"/>
      <c r="L191" s="418"/>
      <c r="AB191" s="159"/>
      <c r="AE191" s="18"/>
      <c r="AF191" s="160"/>
      <c r="AG191" s="18"/>
      <c r="AH191" s="18"/>
      <c r="AI191" s="160"/>
      <c r="AJ191" s="160"/>
      <c r="AK191" s="18"/>
      <c r="AL191" s="161"/>
      <c r="AM191" s="336"/>
      <c r="AN191" s="18"/>
      <c r="AO191" s="18"/>
      <c r="AP191" s="163"/>
      <c r="AQ191" s="18"/>
      <c r="AR191" s="160"/>
      <c r="AS191" s="18"/>
      <c r="AT191" s="18"/>
      <c r="AU191" s="164"/>
      <c r="AV191" s="164"/>
      <c r="AW191" s="140"/>
      <c r="AX191" s="18"/>
      <c r="AY191" s="18"/>
      <c r="AZ191" s="18"/>
      <c r="BA191" s="18"/>
      <c r="BB191" s="18"/>
      <c r="BC191" s="18"/>
      <c r="BD191" s="18"/>
      <c r="BE191" s="18"/>
      <c r="BF191" s="18"/>
      <c r="BG191" s="18"/>
      <c r="BH191" s="18"/>
      <c r="BI191" s="18"/>
      <c r="BJ191" s="18"/>
      <c r="BK191" s="18"/>
      <c r="BL191" s="18"/>
      <c r="BM191" s="18"/>
      <c r="BN191" s="18"/>
      <c r="BO191" s="18"/>
      <c r="BP191" s="18"/>
    </row>
    <row r="192" spans="9:68" s="17" customFormat="1">
      <c r="I192" s="332"/>
      <c r="J192" s="168"/>
      <c r="L192" s="418"/>
      <c r="AB192" s="159"/>
      <c r="AE192" s="18"/>
      <c r="AF192" s="160"/>
      <c r="AG192" s="18"/>
      <c r="AH192" s="18"/>
      <c r="AI192" s="160"/>
      <c r="AJ192" s="160"/>
      <c r="AK192" s="18"/>
      <c r="AL192" s="161"/>
      <c r="AM192" s="336"/>
      <c r="AN192" s="18"/>
      <c r="AO192" s="18"/>
      <c r="AP192" s="163"/>
      <c r="AQ192" s="18"/>
      <c r="AR192" s="160"/>
      <c r="AS192" s="18"/>
      <c r="AT192" s="18"/>
      <c r="AU192" s="164"/>
      <c r="AV192" s="164"/>
      <c r="AW192" s="140"/>
      <c r="AX192" s="18"/>
      <c r="AY192" s="18"/>
      <c r="AZ192" s="18"/>
      <c r="BA192" s="18"/>
      <c r="BB192" s="18"/>
      <c r="BC192" s="18"/>
      <c r="BD192" s="18"/>
      <c r="BE192" s="18"/>
      <c r="BF192" s="18"/>
      <c r="BG192" s="18"/>
      <c r="BH192" s="18"/>
      <c r="BI192" s="18"/>
      <c r="BJ192" s="18"/>
      <c r="BK192" s="18"/>
      <c r="BL192" s="18"/>
      <c r="BM192" s="18"/>
      <c r="BN192" s="18"/>
      <c r="BO192" s="18"/>
      <c r="BP192" s="18"/>
    </row>
    <row r="193" spans="9:68" s="17" customFormat="1">
      <c r="I193" s="332"/>
      <c r="J193" s="168"/>
      <c r="L193" s="418"/>
      <c r="AB193" s="159"/>
      <c r="AE193" s="18"/>
      <c r="AF193" s="160"/>
      <c r="AG193" s="18"/>
      <c r="AH193" s="18"/>
      <c r="AI193" s="160"/>
      <c r="AJ193" s="160"/>
      <c r="AK193" s="18"/>
      <c r="AL193" s="161"/>
      <c r="AM193" s="336"/>
      <c r="AN193" s="18"/>
      <c r="AO193" s="18"/>
      <c r="AP193" s="163"/>
      <c r="AQ193" s="18"/>
      <c r="AR193" s="160"/>
      <c r="AS193" s="18"/>
      <c r="AT193" s="18"/>
      <c r="AU193" s="164"/>
      <c r="AV193" s="164"/>
      <c r="AW193" s="140"/>
      <c r="AX193" s="18"/>
      <c r="AY193" s="18"/>
      <c r="AZ193" s="18"/>
      <c r="BA193" s="18"/>
      <c r="BB193" s="18"/>
      <c r="BC193" s="18"/>
      <c r="BD193" s="18"/>
      <c r="BE193" s="18"/>
      <c r="BF193" s="18"/>
      <c r="BG193" s="18"/>
      <c r="BH193" s="18"/>
      <c r="BI193" s="18"/>
      <c r="BJ193" s="18"/>
      <c r="BK193" s="18"/>
      <c r="BL193" s="18"/>
      <c r="BM193" s="18"/>
      <c r="BN193" s="18"/>
      <c r="BO193" s="18"/>
      <c r="BP193" s="18"/>
    </row>
    <row r="194" spans="9:68" s="17" customFormat="1">
      <c r="I194" s="332"/>
      <c r="J194" s="168"/>
      <c r="L194" s="418"/>
      <c r="AB194" s="159"/>
      <c r="AE194" s="18"/>
      <c r="AF194" s="160"/>
      <c r="AG194" s="18"/>
      <c r="AH194" s="18"/>
      <c r="AI194" s="160"/>
      <c r="AJ194" s="160"/>
      <c r="AK194" s="18"/>
      <c r="AL194" s="161"/>
      <c r="AM194" s="336"/>
      <c r="AN194" s="18"/>
      <c r="AO194" s="18"/>
      <c r="AP194" s="163"/>
      <c r="AQ194" s="18"/>
      <c r="AR194" s="160"/>
      <c r="AS194" s="18"/>
      <c r="AT194" s="18"/>
      <c r="AU194" s="164"/>
      <c r="AV194" s="164"/>
      <c r="AW194" s="140"/>
      <c r="AX194" s="18"/>
      <c r="AY194" s="18"/>
      <c r="AZ194" s="18"/>
      <c r="BA194" s="18"/>
      <c r="BB194" s="18"/>
      <c r="BC194" s="18"/>
      <c r="BD194" s="18"/>
      <c r="BE194" s="18"/>
      <c r="BF194" s="18"/>
      <c r="BG194" s="18"/>
      <c r="BH194" s="18"/>
      <c r="BI194" s="18"/>
      <c r="BJ194" s="18"/>
      <c r="BK194" s="18"/>
      <c r="BL194" s="18"/>
      <c r="BM194" s="18"/>
      <c r="BN194" s="18"/>
      <c r="BO194" s="18"/>
      <c r="BP194" s="18"/>
    </row>
    <row r="195" spans="9:68" s="17" customFormat="1">
      <c r="I195" s="332"/>
      <c r="J195" s="168"/>
      <c r="L195" s="418"/>
      <c r="AB195" s="159"/>
      <c r="AE195" s="18"/>
      <c r="AF195" s="160"/>
      <c r="AG195" s="18"/>
      <c r="AH195" s="18"/>
      <c r="AI195" s="160"/>
      <c r="AJ195" s="160"/>
      <c r="AK195" s="18"/>
      <c r="AL195" s="161"/>
      <c r="AM195" s="336"/>
      <c r="AN195" s="18"/>
      <c r="AO195" s="18"/>
      <c r="AP195" s="163"/>
      <c r="AQ195" s="18"/>
      <c r="AR195" s="160"/>
      <c r="AS195" s="18"/>
      <c r="AT195" s="18"/>
      <c r="AU195" s="164"/>
      <c r="AV195" s="164"/>
      <c r="AW195" s="140"/>
      <c r="AX195" s="18"/>
      <c r="AY195" s="18"/>
      <c r="AZ195" s="18"/>
      <c r="BA195" s="18"/>
      <c r="BB195" s="18"/>
      <c r="BC195" s="18"/>
      <c r="BD195" s="18"/>
      <c r="BE195" s="18"/>
      <c r="BF195" s="18"/>
      <c r="BG195" s="18"/>
      <c r="BH195" s="18"/>
      <c r="BI195" s="18"/>
      <c r="BJ195" s="18"/>
      <c r="BK195" s="18"/>
      <c r="BL195" s="18"/>
      <c r="BM195" s="18"/>
      <c r="BN195" s="18"/>
      <c r="BO195" s="18"/>
      <c r="BP195" s="18"/>
    </row>
    <row r="196" spans="9:68" s="17" customFormat="1">
      <c r="I196" s="332"/>
      <c r="J196" s="168"/>
      <c r="L196" s="418"/>
      <c r="AB196" s="159"/>
      <c r="AE196" s="18"/>
      <c r="AF196" s="160"/>
      <c r="AG196" s="18"/>
      <c r="AH196" s="18"/>
      <c r="AI196" s="160"/>
      <c r="AJ196" s="160"/>
      <c r="AK196" s="18"/>
      <c r="AL196" s="161"/>
      <c r="AM196" s="336"/>
      <c r="AN196" s="18"/>
      <c r="AO196" s="18"/>
      <c r="AP196" s="163"/>
      <c r="AQ196" s="18"/>
      <c r="AR196" s="160"/>
      <c r="AS196" s="18"/>
      <c r="AT196" s="18"/>
      <c r="AU196" s="164"/>
      <c r="AV196" s="164"/>
      <c r="AW196" s="140"/>
      <c r="AX196" s="18"/>
      <c r="AY196" s="18"/>
      <c r="AZ196" s="18"/>
      <c r="BA196" s="18"/>
      <c r="BB196" s="18"/>
      <c r="BC196" s="18"/>
      <c r="BD196" s="18"/>
      <c r="BE196" s="18"/>
      <c r="BF196" s="18"/>
      <c r="BG196" s="18"/>
      <c r="BH196" s="18"/>
      <c r="BI196" s="18"/>
      <c r="BJ196" s="18"/>
      <c r="BK196" s="18"/>
      <c r="BL196" s="18"/>
      <c r="BM196" s="18"/>
      <c r="BN196" s="18"/>
      <c r="BO196" s="18"/>
      <c r="BP196" s="18"/>
    </row>
    <row r="197" spans="9:68" s="17" customFormat="1">
      <c r="I197" s="332"/>
      <c r="J197" s="168"/>
      <c r="L197" s="418"/>
      <c r="AB197" s="159"/>
      <c r="AE197" s="18"/>
      <c r="AF197" s="160"/>
      <c r="AG197" s="18"/>
      <c r="AH197" s="18"/>
      <c r="AI197" s="160"/>
      <c r="AJ197" s="160"/>
      <c r="AK197" s="18"/>
      <c r="AL197" s="161"/>
      <c r="AM197" s="336"/>
      <c r="AN197" s="18"/>
      <c r="AO197" s="18"/>
      <c r="AP197" s="163"/>
      <c r="AQ197" s="18"/>
      <c r="AR197" s="160"/>
      <c r="AS197" s="18"/>
      <c r="AT197" s="18"/>
      <c r="AU197" s="164"/>
      <c r="AV197" s="164"/>
      <c r="AW197" s="140"/>
      <c r="AX197" s="18"/>
      <c r="AY197" s="18"/>
      <c r="AZ197" s="18"/>
      <c r="BA197" s="18"/>
      <c r="BB197" s="18"/>
      <c r="BC197" s="18"/>
      <c r="BD197" s="18"/>
      <c r="BE197" s="18"/>
      <c r="BF197" s="18"/>
      <c r="BG197" s="18"/>
      <c r="BH197" s="18"/>
      <c r="BI197" s="18"/>
      <c r="BJ197" s="18"/>
      <c r="BK197" s="18"/>
      <c r="BL197" s="18"/>
      <c r="BM197" s="18"/>
      <c r="BN197" s="18"/>
      <c r="BO197" s="18"/>
      <c r="BP197" s="18"/>
    </row>
    <row r="198" spans="9:68" s="17" customFormat="1">
      <c r="I198" s="332"/>
      <c r="J198" s="168"/>
      <c r="L198" s="418"/>
      <c r="AB198" s="159"/>
      <c r="AE198" s="18"/>
      <c r="AF198" s="160"/>
      <c r="AG198" s="18"/>
      <c r="AH198" s="18"/>
      <c r="AI198" s="160"/>
      <c r="AJ198" s="160"/>
      <c r="AK198" s="18"/>
      <c r="AL198" s="161"/>
      <c r="AM198" s="336"/>
      <c r="AN198" s="18"/>
      <c r="AO198" s="18"/>
      <c r="AP198" s="163"/>
      <c r="AQ198" s="18"/>
      <c r="AR198" s="160"/>
      <c r="AS198" s="18"/>
      <c r="AT198" s="18"/>
      <c r="AU198" s="164"/>
      <c r="AV198" s="164"/>
      <c r="AW198" s="140"/>
      <c r="AX198" s="18"/>
      <c r="AY198" s="18"/>
      <c r="AZ198" s="18"/>
      <c r="BA198" s="18"/>
      <c r="BB198" s="18"/>
      <c r="BC198" s="18"/>
      <c r="BD198" s="18"/>
      <c r="BE198" s="18"/>
      <c r="BF198" s="18"/>
      <c r="BG198" s="18"/>
      <c r="BH198" s="18"/>
      <c r="BI198" s="18"/>
      <c r="BJ198" s="18"/>
      <c r="BK198" s="18"/>
      <c r="BL198" s="18"/>
      <c r="BM198" s="18"/>
      <c r="BN198" s="18"/>
      <c r="BO198" s="18"/>
      <c r="BP198" s="18"/>
    </row>
    <row r="199" spans="9:68" s="17" customFormat="1">
      <c r="I199" s="332"/>
      <c r="J199" s="168"/>
      <c r="L199" s="418"/>
      <c r="AB199" s="159"/>
      <c r="AE199" s="18"/>
      <c r="AF199" s="160"/>
      <c r="AG199" s="18"/>
      <c r="AH199" s="18"/>
      <c r="AI199" s="160"/>
      <c r="AJ199" s="160"/>
      <c r="AK199" s="18"/>
      <c r="AL199" s="161"/>
      <c r="AM199" s="336"/>
      <c r="AN199" s="18"/>
      <c r="AO199" s="18"/>
      <c r="AP199" s="163"/>
      <c r="AQ199" s="18"/>
      <c r="AR199" s="160"/>
      <c r="AS199" s="18"/>
      <c r="AT199" s="18"/>
      <c r="AU199" s="164"/>
      <c r="AV199" s="164"/>
      <c r="AW199" s="140"/>
      <c r="AX199" s="18"/>
      <c r="AY199" s="18"/>
      <c r="AZ199" s="18"/>
      <c r="BA199" s="18"/>
      <c r="BB199" s="18"/>
      <c r="BC199" s="18"/>
      <c r="BD199" s="18"/>
      <c r="BE199" s="18"/>
      <c r="BF199" s="18"/>
      <c r="BG199" s="18"/>
      <c r="BH199" s="18"/>
      <c r="BI199" s="18"/>
      <c r="BJ199" s="18"/>
      <c r="BK199" s="18"/>
      <c r="BL199" s="18"/>
      <c r="BM199" s="18"/>
      <c r="BN199" s="18"/>
      <c r="BO199" s="18"/>
      <c r="BP199" s="18"/>
    </row>
    <row r="200" spans="9:68" s="17" customFormat="1">
      <c r="I200" s="332"/>
      <c r="J200" s="168"/>
      <c r="L200" s="418"/>
      <c r="AB200" s="159"/>
      <c r="AE200" s="18"/>
      <c r="AF200" s="160"/>
      <c r="AG200" s="18"/>
      <c r="AH200" s="18"/>
      <c r="AI200" s="160"/>
      <c r="AJ200" s="160"/>
      <c r="AK200" s="18"/>
      <c r="AL200" s="161"/>
      <c r="AM200" s="336"/>
      <c r="AN200" s="18"/>
      <c r="AO200" s="18"/>
      <c r="AP200" s="163"/>
      <c r="AQ200" s="18"/>
      <c r="AR200" s="160"/>
      <c r="AS200" s="18"/>
      <c r="AT200" s="18"/>
      <c r="AU200" s="164"/>
      <c r="AV200" s="164"/>
      <c r="AW200" s="140"/>
      <c r="AX200" s="18"/>
      <c r="AY200" s="18"/>
      <c r="AZ200" s="18"/>
      <c r="BA200" s="18"/>
      <c r="BB200" s="18"/>
      <c r="BC200" s="18"/>
      <c r="BD200" s="18"/>
      <c r="BE200" s="18"/>
      <c r="BF200" s="18"/>
      <c r="BG200" s="18"/>
      <c r="BH200" s="18"/>
      <c r="BI200" s="18"/>
      <c r="BJ200" s="18"/>
      <c r="BK200" s="18"/>
      <c r="BL200" s="18"/>
      <c r="BM200" s="18"/>
      <c r="BN200" s="18"/>
      <c r="BO200" s="18"/>
      <c r="BP200" s="18"/>
    </row>
  </sheetData>
  <sheetProtection algorithmName="SHA-512" hashValue="DhbVk/PeYF7NVEBzP3LDZX5dO+wtpkKoJzbe65adZQ5x0IvXx1faq/oFjtGVtnCL4kf/+hi/2mxDYxOf5u3b9Q==" saltValue="MWNm3r8odkRO25QZjn9NsQ==" spinCount="100000" sheet="1" objects="1" scenarios="1"/>
  <phoneticPr fontId="3"/>
  <conditionalFormatting sqref="M4:N5 A6:AB6 C5:H5 Q5:AB5 A8:B107">
    <cfRule type="expression" dxfId="7" priority="15">
      <formula>$AZ$2=2</formula>
    </cfRule>
  </conditionalFormatting>
  <conditionalFormatting sqref="M4:N7">
    <cfRule type="expression" dxfId="6" priority="2">
      <formula>$AL$7=0</formula>
    </cfRule>
  </conditionalFormatting>
  <conditionalFormatting sqref="M8:N107">
    <cfRule type="expression" dxfId="5" priority="1">
      <formula>$AL8=0</formula>
    </cfRule>
  </conditionalFormatting>
  <conditionalFormatting sqref="O6:O107">
    <cfRule type="expression" dxfId="4" priority="73">
      <formula>$BC$4=$AM$4</formula>
    </cfRule>
  </conditionalFormatting>
  <dataValidations xWindow="1207" yWindow="572" count="27">
    <dataValidation type="list" allowBlank="1" showErrorMessage="1" prompt="リストから選択してください" sqref="L7" xr:uid="{00000000-0002-0000-0100-000000000000}">
      <formula1>INDIRECT($AS7)</formula1>
    </dataValidation>
    <dataValidation type="custom" allowBlank="1" showInputMessage="1" showErrorMessage="1" error="半角英字で入力してください" prompt="半角英字で入力してください" sqref="U7 G8:H107" xr:uid="{00000000-0002-0000-0100-000001000000}">
      <formula1>LEN(G7)=LENB(G7)</formula1>
    </dataValidation>
    <dataValidation type="custom" allowBlank="1" showInputMessage="1" showErrorMessage="1" error="全角カナで入力してください" prompt="全角カナで入力してください" sqref="T7" xr:uid="{00000000-0002-0000-0100-000002000000}">
      <formula1>LEN(T7)*2=LENB(T7)</formula1>
    </dataValidation>
    <dataValidation type="list" allowBlank="1" showErrorMessage="1" prompt="リストから選択してください" sqref="K7" xr:uid="{00000000-0002-0000-0100-000003000000}">
      <formula1>INDIRECT($BC$5)</formula1>
    </dataValidation>
    <dataValidation type="list" allowBlank="1" showInputMessage="1" showErrorMessage="1" sqref="AS7" xr:uid="{00000000-0002-0000-0100-000004000000}">
      <formula1>会場</formula1>
    </dataValidation>
    <dataValidation type="custom" allowBlank="1" showInputMessage="1" showErrorMessage="1" error="半角数字で入力し下さい" prompt="半角数字で入力してください_x000a_例：○○○-○○○○" sqref="Y7:Y107" xr:uid="{00000000-0002-0000-0100-000005000000}">
      <formula1>LEN(Y7)=LENB(Y7)</formula1>
    </dataValidation>
    <dataValidation allowBlank="1" showInputMessage="1" showErrorMessage="1" error="半角数字で入力し下さい" sqref="Z7:AA107" xr:uid="{00000000-0002-0000-0100-000006000000}"/>
    <dataValidation type="custom" allowBlank="1" showInputMessage="1" showErrorMessage="1" error="半角数字で入力してください" prompt="半角数字で入力してください_x000a_例：○○-○○○○-○○○○" sqref="AB7:AB107" xr:uid="{00000000-0002-0000-0100-000007000000}">
      <formula1>LEN(AB7)=LENB(AB7)</formula1>
    </dataValidation>
    <dataValidation type="custom" allowBlank="1" showInputMessage="1" showErrorMessage="1" error="半角で入力してください" prompt="半角で入力してください" sqref="I8:I107" xr:uid="{00000000-0002-0000-0100-000008000000}">
      <formula1>LEN(I8)=LENB(I8)</formula1>
    </dataValidation>
    <dataValidation allowBlank="1" showInputMessage="1" showErrorMessage="1" error="半角で入力してください" sqref="AR7:AR107 AC7:AD107 BC5 AP8:AP107 AI7:AM107" xr:uid="{00000000-0002-0000-0100-000009000000}"/>
    <dataValidation type="custom" allowBlank="1" showInputMessage="1" showErrorMessage="1" errorTitle="半角入力" error="半角英数字で入力してください。" promptTitle="このセルは自動入力です" prompt="顔写真のファイル名は、氏名(英語)入力後にこのセルに表示されるものにしてください。" sqref="B7:B107" xr:uid="{00000000-0002-0000-0100-00000A000000}">
      <formula1>LEN(B7)=LENB(B7)</formula1>
    </dataValidation>
    <dataValidation allowBlank="1" showErrorMessage="1" prompt="既にSA資格をお持ちの方は、認証番号を半角英字で入力してください_x000a_例：S2012-12-12345" sqref="P7" xr:uid="{00000000-0002-0000-0100-00000B000000}"/>
    <dataValidation type="list" allowBlank="1" showInputMessage="1" showErrorMessage="1" promptTitle="受験する会場を選択" prompt="受験区分を選択後にリストから選択してください" sqref="L8:L107" xr:uid="{00000000-0002-0000-0100-00000D000000}">
      <formula1>INDIRECT($AS8)</formula1>
    </dataValidation>
    <dataValidation allowBlank="1" showInputMessage="1" showErrorMessage="1" promptTitle="資格をお持ちの方のみ" prompt="既にSA資格をお持ちの方は、認証番号を半角英字で入力してください_x000a_例：S2012-12-12345" sqref="P8:P107" xr:uid="{00000000-0002-0000-0100-00000E000000}"/>
    <dataValidation type="custom" allowBlank="1" showInputMessage="1" showErrorMessage="1" error="全角カナで入力してください" promptTitle="会社名(カナ）" prompt="全角カナで入力してください" sqref="T8:T107" xr:uid="{00000000-0002-0000-0100-00000F000000}">
      <formula1>LEN(T8)*2=LENB(T8)</formula1>
    </dataValidation>
    <dataValidation type="custom" allowBlank="1" showInputMessage="1" showErrorMessage="1" error="半角英字で入力してください" promptTitle="会社名（英語）" prompt="半角英字で入力してください" sqref="U8:U107" xr:uid="{00000000-0002-0000-0100-000010000000}">
      <formula1>LEN(U8)=LENB(U8)</formula1>
    </dataValidation>
    <dataValidation type="list" allowBlank="1" showInputMessage="1" showErrorMessage="1" promptTitle="受験区分を選択" prompt="資格区分を選択後、リストから選択してください" sqref="K8:K107" xr:uid="{00000000-0002-0000-0100-000011000000}">
      <formula1>INDIRECT($BC$5)</formula1>
    </dataValidation>
    <dataValidation allowBlank="1" showInputMessage="1" showErrorMessage="1" prompt="日付を西暦で入力してください_x000a_例：○○○○年○月○日" sqref="J8:J107" xr:uid="{00000000-0002-0000-0100-000012000000}"/>
    <dataValidation type="custom" allowBlank="1" showErrorMessage="1" error="半角で入力してください" prompt="半角で入力してください" sqref="I7" xr:uid="{00000000-0002-0000-0100-000013000000}">
      <formula1>LEN(I7)=LENB(I7)</formula1>
    </dataValidation>
    <dataValidation type="custom" allowBlank="1" showErrorMessage="1" error="半角英字で入力してください" prompt="半角英字で入力してください" sqref="G7:H7" xr:uid="{00000000-0002-0000-0100-000014000000}">
      <formula1>LEN(G7)=LENB(G7)</formula1>
    </dataValidation>
    <dataValidation allowBlank="1" showErrorMessage="1" prompt="SA二次試験受験者は、SA一次試験を受験時の受験番号を半角英数字で入力してください。_x000a_例：P0001" sqref="M7:N7" xr:uid="{00000000-0002-0000-0100-000015000000}"/>
    <dataValidation type="list" allowBlank="1" showErrorMessage="1" prompt="リストから選択してください" sqref="O7" xr:uid="{00000000-0002-0000-0100-000016000000}">
      <formula1>$AY$39:$AY$40</formula1>
    </dataValidation>
    <dataValidation type="list" allowBlank="1" showInputMessage="1" showErrorMessage="1" prompt="法人格の位置(前後）を選択してください。" sqref="Q8:Q107" xr:uid="{00000000-0002-0000-0100-000019000000}">
      <formula1>$AY$47:$AY$48</formula1>
    </dataValidation>
    <dataValidation type="list" allowBlank="1" showErrorMessage="1" prompt="リストから選択してください" sqref="Q7" xr:uid="{00000000-0002-0000-0100-00001A000000}">
      <formula1>$AY$47:$AY$48</formula1>
    </dataValidation>
    <dataValidation allowBlank="1" showInputMessage="1" showErrorMessage="1" promptTitle="受験区分：SN2受験者は必須" prompt="2024年度冬期試験で学科試験合格した時の受験番号を半角英数字で入力してください_x000a_例：S01-19123" sqref="N8:N107" xr:uid="{00000000-0002-0000-0100-00001D000000}"/>
    <dataValidation type="list" allowBlank="1" showInputMessage="1" showErrorMessage="1" promptTitle="受験区分：SN2受験者は必須" prompt="2024年度冬期試験で学科試験合格された受験者のみ受験区分【SN2】でお申し込み下さい" sqref="M8:M107" xr:uid="{00000000-0002-0000-0100-00001E000000}">
      <formula1>$BA$54:$BA$55</formula1>
    </dataValidation>
    <dataValidation type="list" allowBlank="1" showInputMessage="1" showErrorMessage="1" promptTitle="認証カード要否を選択" prompt="認証カード要否を選択してください。" sqref="O8:O107" xr:uid="{20969090-7403-4522-961E-A4DA87F4F32D}">
      <formula1>$AY$39:$AY$40</formula1>
    </dataValidation>
  </dataValidations>
  <hyperlinks>
    <hyperlink ref="I7" r:id="rId1" xr:uid="{00000000-0004-0000-0100-000000000000}"/>
  </hyperlinks>
  <pageMargins left="0.23622047244094491" right="0.23622047244094491" top="0.74803149606299213" bottom="0.74803149606299213" header="0.31496062992125984" footer="0.31496062992125984"/>
  <pageSetup paperSize="8" scale="37" fitToHeight="0" orientation="landscape" r:id="rId2"/>
  <drawing r:id="rId3"/>
  <legacyDrawing r:id="rId4"/>
  <extLst>
    <ext xmlns:x14="http://schemas.microsoft.com/office/spreadsheetml/2009/9/main" uri="{CCE6A557-97BC-4b89-ADB6-D9C93CAAB3DF}">
      <x14:dataValidations xmlns:xm="http://schemas.microsoft.com/office/excel/2006/main" xWindow="1207" yWindow="572" count="2">
        <x14:dataValidation type="list" allowBlank="1" showErrorMessage="1" prompt="リストから選択してください" xr:uid="{00000000-0002-0000-0100-00001F000000}">
          <x14:formula1>
            <xm:f>申込責任者!$P$21:$P$29</xm:f>
          </x14:formula1>
          <xm:sqref>R7</xm:sqref>
        </x14:dataValidation>
        <x14:dataValidation type="list" allowBlank="1" showInputMessage="1" prompt="該当する法人格をリストから選択してください。_x000a_リストにない場合は入力してください。" xr:uid="{00000000-0002-0000-0100-000020000000}">
          <x14:formula1>
            <xm:f>申込責任者!$P$21:$P$29</xm:f>
          </x14:formula1>
          <xm:sqref>R8:R107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CD02F-DFC0-4EE3-BA37-BEFA6F1BB4FB}">
  <sheetPr codeName="Sheet3"/>
  <dimension ref="A1:G32"/>
  <sheetViews>
    <sheetView showGridLines="0" zoomScale="98" zoomScaleNormal="98" workbookViewId="0"/>
  </sheetViews>
  <sheetFormatPr defaultRowHeight="15.75"/>
  <cols>
    <col min="1" max="16384" width="9" style="20"/>
  </cols>
  <sheetData>
    <row r="1" spans="1:3" ht="21">
      <c r="A1" s="516" t="s">
        <v>472</v>
      </c>
    </row>
    <row r="2" spans="1:3" ht="6" customHeight="1"/>
    <row r="3" spans="1:3" ht="21">
      <c r="A3" s="143" t="s">
        <v>442</v>
      </c>
    </row>
    <row r="5" spans="1:3">
      <c r="B5" s="20" t="s">
        <v>443</v>
      </c>
    </row>
    <row r="6" spans="1:3">
      <c r="B6" s="20" t="s">
        <v>473</v>
      </c>
    </row>
    <row r="7" spans="1:3">
      <c r="B7" s="20" t="s">
        <v>444</v>
      </c>
    </row>
    <row r="9" spans="1:3">
      <c r="B9" s="20" t="s">
        <v>445</v>
      </c>
    </row>
    <row r="10" spans="1:3">
      <c r="C10" s="517" t="s">
        <v>446</v>
      </c>
    </row>
    <row r="11" spans="1:3">
      <c r="C11" s="20" t="s">
        <v>447</v>
      </c>
    </row>
    <row r="12" spans="1:3">
      <c r="C12" s="20" t="s">
        <v>471</v>
      </c>
    </row>
    <row r="13" spans="1:3">
      <c r="C13" s="518" t="s">
        <v>448</v>
      </c>
    </row>
    <row r="14" spans="1:3">
      <c r="C14" s="20" t="s">
        <v>449</v>
      </c>
    </row>
    <row r="15" spans="1:3">
      <c r="C15" s="518"/>
    </row>
    <row r="16" spans="1:3" s="519" customFormat="1" ht="15.75" customHeight="1">
      <c r="C16" s="520" t="s">
        <v>440</v>
      </c>
    </row>
    <row r="17" spans="2:7" ht="15.75" customHeight="1">
      <c r="C17" s="515" t="s">
        <v>492</v>
      </c>
    </row>
    <row r="18" spans="2:7" s="521" customFormat="1" ht="15.75" customHeight="1">
      <c r="C18" s="522" t="s">
        <v>441</v>
      </c>
    </row>
    <row r="19" spans="2:7" ht="15.75" customHeight="1">
      <c r="C19" s="515" t="s">
        <v>491</v>
      </c>
    </row>
    <row r="20" spans="2:7" ht="6" customHeight="1"/>
    <row r="21" spans="2:7" ht="15.75" customHeight="1"/>
    <row r="22" spans="2:7">
      <c r="B22" s="20" t="s">
        <v>450</v>
      </c>
    </row>
    <row r="23" spans="2:7">
      <c r="C23" s="518" t="s">
        <v>451</v>
      </c>
    </row>
    <row r="24" spans="2:7">
      <c r="C24" s="20" t="s">
        <v>452</v>
      </c>
    </row>
    <row r="26" spans="2:7" ht="6" customHeight="1"/>
    <row r="27" spans="2:7">
      <c r="B27" s="20" t="s">
        <v>453</v>
      </c>
    </row>
    <row r="28" spans="2:7">
      <c r="C28" s="530" t="s">
        <v>479</v>
      </c>
      <c r="D28" s="530"/>
      <c r="E28" s="530"/>
      <c r="F28" s="530"/>
      <c r="G28" s="530"/>
    </row>
    <row r="29" spans="2:7">
      <c r="C29" s="20" t="s">
        <v>480</v>
      </c>
    </row>
    <row r="30" spans="2:7">
      <c r="C30" s="530" t="s">
        <v>481</v>
      </c>
      <c r="D30" s="530"/>
      <c r="E30" s="530"/>
      <c r="F30" s="530"/>
      <c r="G30" s="530"/>
    </row>
    <row r="32" spans="2:7">
      <c r="B32" s="20" t="s">
        <v>454</v>
      </c>
    </row>
  </sheetData>
  <phoneticPr fontId="3"/>
  <hyperlinks>
    <hyperlink ref="C19" r:id="rId1" xr:uid="{25AFC4C3-4657-4873-91EB-CEBA70DE2232}"/>
    <hyperlink ref="C17" r:id="rId2" xr:uid="{CC304F32-56FC-4B23-A686-4FE81F6E6CE3}"/>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J110"/>
  <sheetViews>
    <sheetView zoomScale="80" zoomScaleNormal="80" workbookViewId="0">
      <pane ySplit="1" topLeftCell="A2" activePane="bottomLeft" state="frozen"/>
      <selection activeCell="AK36" sqref="AK36"/>
      <selection pane="bottomLeft" activeCell="A2" sqref="A2"/>
    </sheetView>
  </sheetViews>
  <sheetFormatPr defaultColWidth="14.75" defaultRowHeight="13.5"/>
  <cols>
    <col min="1" max="1" width="3.375" bestFit="1" customWidth="1"/>
    <col min="2" max="2" width="16" style="1" customWidth="1"/>
    <col min="3" max="4" width="9" bestFit="1" customWidth="1"/>
    <col min="5" max="5" width="24.625" customWidth="1"/>
    <col min="6" max="6" width="17.125" style="2" customWidth="1"/>
    <col min="7" max="8" width="14.625" bestFit="1" customWidth="1"/>
    <col min="9" max="9" width="15.5" bestFit="1" customWidth="1"/>
    <col min="10" max="10" width="15.125" bestFit="1" customWidth="1"/>
    <col min="11" max="11" width="23.25" bestFit="1" customWidth="1"/>
    <col min="12" max="12" width="24.125" bestFit="1" customWidth="1"/>
    <col min="13" max="13" width="11" customWidth="1"/>
    <col min="14" max="14" width="17.75" customWidth="1"/>
    <col min="15" max="15" width="12.375" bestFit="1" customWidth="1"/>
    <col min="16" max="16" width="11.75" bestFit="1" customWidth="1"/>
    <col min="17" max="17" width="12.375" bestFit="1" customWidth="1"/>
    <col min="18" max="18" width="9" bestFit="1" customWidth="1"/>
    <col min="19" max="19" width="11" bestFit="1" customWidth="1"/>
    <col min="20" max="20" width="7.125" bestFit="1" customWidth="1"/>
    <col min="21" max="21" width="13" bestFit="1" customWidth="1"/>
    <col min="22" max="23" width="10" bestFit="1" customWidth="1"/>
    <col min="24" max="25" width="13" bestFit="1" customWidth="1"/>
    <col min="26" max="27" width="10" bestFit="1" customWidth="1"/>
    <col min="28" max="28" width="13.5" bestFit="1" customWidth="1"/>
    <col min="29" max="29" width="13.125" bestFit="1" customWidth="1"/>
    <col min="30" max="30" width="9" bestFit="1" customWidth="1"/>
    <col min="31" max="31" width="5.25" bestFit="1" customWidth="1"/>
    <col min="32" max="32" width="9.875" bestFit="1" customWidth="1"/>
    <col min="33" max="33" width="22" customWidth="1"/>
    <col min="34" max="34" width="9.125" style="3" customWidth="1"/>
    <col min="35" max="35" width="16.25" style="1" customWidth="1"/>
    <col min="36" max="36" width="14.125" customWidth="1"/>
    <col min="37" max="37" width="57.875" style="5" customWidth="1"/>
    <col min="38" max="39" width="21.5" bestFit="1" customWidth="1"/>
    <col min="40" max="40" width="13.75" bestFit="1" customWidth="1"/>
    <col min="41" max="41" width="23.875" customWidth="1"/>
    <col min="42" max="42" width="13.75" bestFit="1" customWidth="1"/>
    <col min="43" max="43" width="15.875" bestFit="1" customWidth="1"/>
    <col min="44" max="44" width="17.875" bestFit="1" customWidth="1"/>
    <col min="45" max="45" width="13.75" bestFit="1" customWidth="1"/>
    <col min="46" max="46" width="15.875" bestFit="1" customWidth="1"/>
    <col min="47" max="48" width="13" bestFit="1" customWidth="1"/>
    <col min="49" max="49" width="15.875" bestFit="1" customWidth="1"/>
    <col min="50" max="50" width="20.125" bestFit="1" customWidth="1"/>
    <col min="51" max="51" width="21" customWidth="1"/>
    <col min="52" max="52" width="12.25" bestFit="1" customWidth="1"/>
    <col min="53" max="53" width="11.625" customWidth="1"/>
    <col min="57" max="57" width="18.125" customWidth="1"/>
    <col min="62" max="62" width="21.25" customWidth="1"/>
  </cols>
  <sheetData>
    <row r="1" spans="1:62">
      <c r="A1" s="10" t="s">
        <v>73</v>
      </c>
      <c r="B1" s="11" t="s">
        <v>0</v>
      </c>
      <c r="C1" s="10" t="s">
        <v>112</v>
      </c>
      <c r="D1" s="10" t="s">
        <v>81</v>
      </c>
      <c r="E1" s="16" t="s">
        <v>74</v>
      </c>
      <c r="F1" s="12" t="s">
        <v>75</v>
      </c>
      <c r="G1" s="10" t="s">
        <v>82</v>
      </c>
      <c r="H1" s="10" t="s">
        <v>83</v>
      </c>
      <c r="I1" s="10" t="s">
        <v>84</v>
      </c>
      <c r="J1" s="10" t="s">
        <v>85</v>
      </c>
      <c r="K1" s="10" t="s">
        <v>86</v>
      </c>
      <c r="L1" s="10" t="s">
        <v>87</v>
      </c>
      <c r="M1" s="10" t="s">
        <v>88</v>
      </c>
      <c r="N1" s="10" t="s">
        <v>76</v>
      </c>
      <c r="O1" s="10" t="s">
        <v>89</v>
      </c>
      <c r="P1" s="10" t="s">
        <v>90</v>
      </c>
      <c r="Q1" s="10" t="s">
        <v>91</v>
      </c>
      <c r="R1" s="10" t="s">
        <v>92</v>
      </c>
      <c r="S1" s="10" t="s">
        <v>93</v>
      </c>
      <c r="T1" s="10" t="s">
        <v>94</v>
      </c>
      <c r="U1" s="15" t="s">
        <v>206</v>
      </c>
      <c r="V1" s="15" t="s">
        <v>207</v>
      </c>
      <c r="W1" s="15" t="s">
        <v>208</v>
      </c>
      <c r="X1" s="15" t="s">
        <v>209</v>
      </c>
      <c r="Y1" s="16" t="s">
        <v>210</v>
      </c>
      <c r="Z1" s="16" t="s">
        <v>211</v>
      </c>
      <c r="AA1" s="16" t="s">
        <v>212</v>
      </c>
      <c r="AB1" s="16" t="s">
        <v>213</v>
      </c>
      <c r="AC1" s="10" t="s">
        <v>77</v>
      </c>
      <c r="AD1" s="10" t="s">
        <v>78</v>
      </c>
      <c r="AE1" s="10" t="s">
        <v>95</v>
      </c>
      <c r="AF1" s="10" t="s">
        <v>96</v>
      </c>
      <c r="AG1" s="10" t="s">
        <v>79</v>
      </c>
      <c r="AH1" s="13" t="s">
        <v>97</v>
      </c>
      <c r="AI1" s="11" t="s">
        <v>98</v>
      </c>
      <c r="AJ1" s="10" t="s">
        <v>99</v>
      </c>
      <c r="AK1" s="10" t="s">
        <v>26</v>
      </c>
      <c r="AL1" s="16" t="s">
        <v>100</v>
      </c>
      <c r="AM1" s="16" t="s">
        <v>101</v>
      </c>
      <c r="AN1" s="16" t="s">
        <v>102</v>
      </c>
      <c r="AO1" s="16" t="s">
        <v>80</v>
      </c>
      <c r="AP1" s="16" t="s">
        <v>103</v>
      </c>
      <c r="AQ1" s="16" t="s">
        <v>104</v>
      </c>
      <c r="AR1" s="16" t="s">
        <v>105</v>
      </c>
      <c r="AS1" s="16" t="s">
        <v>106</v>
      </c>
      <c r="AT1" s="16" t="s">
        <v>107</v>
      </c>
      <c r="AU1" s="16" t="s">
        <v>108</v>
      </c>
      <c r="AV1" s="16" t="s">
        <v>109</v>
      </c>
      <c r="AW1" s="16" t="s">
        <v>110</v>
      </c>
      <c r="AX1" s="16" t="s">
        <v>111</v>
      </c>
      <c r="AY1" s="129" t="s">
        <v>122</v>
      </c>
      <c r="AZ1" s="129" t="s">
        <v>124</v>
      </c>
      <c r="BA1" s="14" t="s">
        <v>123</v>
      </c>
      <c r="BB1" s="16" t="s">
        <v>199</v>
      </c>
      <c r="BC1" s="16" t="s">
        <v>200</v>
      </c>
      <c r="BD1" s="16" t="s">
        <v>201</v>
      </c>
      <c r="BE1" s="16" t="s">
        <v>202</v>
      </c>
      <c r="BF1" s="16" t="s">
        <v>203</v>
      </c>
      <c r="BG1" s="16" t="s">
        <v>204</v>
      </c>
      <c r="BH1" s="16" t="s">
        <v>205</v>
      </c>
      <c r="BI1" s="421" t="s">
        <v>398</v>
      </c>
      <c r="BJ1" s="421" t="s">
        <v>399</v>
      </c>
    </row>
    <row r="2" spans="1:62">
      <c r="A2" s="6" t="str">
        <f>IF(受験者名簿!C8="","",受験者名簿!A8)</f>
        <v/>
      </c>
      <c r="B2" s="7" t="str">
        <f>IF(受験者名簿!AF8="","",受験者名簿!AF8)</f>
        <v/>
      </c>
      <c r="C2" s="7" t="str">
        <f>IF(G2="","","受験")</f>
        <v/>
      </c>
      <c r="D2" s="7" t="str">
        <f>IF(受験者名簿!K8="","",受験者名簿!K8)</f>
        <v/>
      </c>
      <c r="E2" s="7" t="str">
        <f>IF(受験者名簿!AK8="","",受験者名簿!AK8)</f>
        <v/>
      </c>
      <c r="F2" s="7" t="str">
        <f>IF(受験者名簿!J8="","",TEXT(SUBSTITUTE(受験者名簿!J8,".","/"),"yyyy/mm/dd"))</f>
        <v/>
      </c>
      <c r="G2" s="7" t="str">
        <f>IF(受験者名簿!C8="","",TRIM(受験者名簿!C8))</f>
        <v/>
      </c>
      <c r="H2" s="7" t="str">
        <f>IF(受験者名簿!D8="","",TRIM(受験者名簿!D8))</f>
        <v/>
      </c>
      <c r="I2" s="7" t="str">
        <f>IF(受験者名簿!E8="","",DBCS(TRIM(PHONETIC(受験者名簿!E8))))</f>
        <v/>
      </c>
      <c r="J2" s="7" t="str">
        <f>IF(受験者名簿!F8="","",DBCS(TRIM(PHONETIC(受験者名簿!F8))))</f>
        <v/>
      </c>
      <c r="K2" s="7" t="str">
        <f>IF(受験者名簿!G8="","",TRIM(PROPER(受験者名簿!G8)))</f>
        <v/>
      </c>
      <c r="L2" s="7" t="str">
        <f>IF(受験者名簿!H8="","",TRIM(PROPER(受験者名簿!H8)))</f>
        <v/>
      </c>
      <c r="M2" s="7" t="str">
        <f>IF(受験者名簿!R8="","",受験者名簿!R8)</f>
        <v/>
      </c>
      <c r="N2" s="7" t="str">
        <f>IF(M2="","",IF(受験者名簿!Q8="","後",受験者名簿!Q8))</f>
        <v/>
      </c>
      <c r="O2" s="7" t="str">
        <f>IF(受験者名簿!S8="","",受験者名簿!S8)</f>
        <v/>
      </c>
      <c r="P2" s="7" t="str">
        <f>IF(受験者名簿!T8="","",受験者名簿!T8)</f>
        <v/>
      </c>
      <c r="Q2" s="7" t="str">
        <f>IF(受験者名簿!U8="","",受験者名簿!U8)</f>
        <v/>
      </c>
      <c r="R2" s="7" t="str">
        <f>IF(受験者名簿!V8="","",受験者名簿!V8)</f>
        <v/>
      </c>
      <c r="S2" s="7" t="str">
        <f>IF(受験者名簿!W8="","",受験者名簿!W8)</f>
        <v/>
      </c>
      <c r="T2" s="7" t="str">
        <f>IF(受験者名簿!X8="","",受験者名簿!X8)</f>
        <v/>
      </c>
      <c r="U2" s="7" t="str">
        <f>IF(受験者名簿!Y8="","",受験者名簿!Y8)</f>
        <v/>
      </c>
      <c r="V2" s="7" t="str">
        <f>IF(受験者名簿!Z8="","",受験者名簿!Z8)</f>
        <v/>
      </c>
      <c r="W2" s="7" t="str">
        <f>IF(受験者名簿!AA8="","",受験者名簿!AA8)</f>
        <v/>
      </c>
      <c r="X2" s="7" t="str">
        <f>IF(受験者名簿!AB8="","",受験者名簿!AB8)</f>
        <v/>
      </c>
      <c r="Y2" s="7" t="str">
        <f>""</f>
        <v/>
      </c>
      <c r="Z2" s="7" t="str">
        <f>""</f>
        <v/>
      </c>
      <c r="AA2" s="7" t="str">
        <f>""</f>
        <v/>
      </c>
      <c r="AB2" s="7" t="str">
        <f>""</f>
        <v/>
      </c>
      <c r="AC2" s="7" t="str">
        <f>IF(受験者名簿!I8="","",TRIM(受験者名簿!I8))</f>
        <v/>
      </c>
      <c r="AD2" s="7" t="str">
        <f>""</f>
        <v/>
      </c>
      <c r="AE2" s="7" t="str">
        <f>IF(受験者名簿!L8="","",受験者名簿!L8)</f>
        <v/>
      </c>
      <c r="AF2" s="7" t="str">
        <f>IF(受験者名簿!AH8="","",受験者名簿!AH8)</f>
        <v/>
      </c>
      <c r="AG2" s="7" t="str">
        <f>IF(受験者名簿!B8="","",受験者名簿!B8)</f>
        <v/>
      </c>
      <c r="AH2" s="8" t="str">
        <f>IF(受験者名簿!AG8="","",受験者名簿!AG8)</f>
        <v/>
      </c>
      <c r="AI2" s="7" t="str">
        <f ca="1">IF(受験者名簿!AI8="","",受験者名簿!AI8)</f>
        <v/>
      </c>
      <c r="AJ2" s="7" t="str">
        <f>IF(受験者名簿!AJ8="","",受験者名簿!AJ8)</f>
        <v/>
      </c>
      <c r="AK2" s="7" t="str">
        <f>IF(G2="","",受験者名簿!AU8)</f>
        <v/>
      </c>
      <c r="AL2" s="7" t="str">
        <f>IF($G2="","",申込責任者!$N$42)</f>
        <v/>
      </c>
      <c r="AM2" s="7" t="str">
        <f>IF($G2="","",申込責任者!$N$43)</f>
        <v/>
      </c>
      <c r="AN2" s="7" t="str">
        <f>IF($G2="","",申込責任者!$N$45)</f>
        <v/>
      </c>
      <c r="AO2" s="7" t="str">
        <f>IF($G2="","",申込責任者!$N$44)</f>
        <v/>
      </c>
      <c r="AP2" s="7" t="str">
        <f>IF($G2="","",申込責任者!$N$46)</f>
        <v/>
      </c>
      <c r="AQ2" s="7" t="str">
        <f>IF($G2="","",申込責任者!$N$47)</f>
        <v/>
      </c>
      <c r="AR2" s="7" t="str">
        <f>IF($G2="","",申込責任者!$N$48)</f>
        <v/>
      </c>
      <c r="AS2" s="7" t="str">
        <f>IF($G2="","",申込責任者!$N$49)</f>
        <v/>
      </c>
      <c r="AT2" s="7" t="str">
        <f>IF($G2="","",申込責任者!$N$50)</f>
        <v/>
      </c>
      <c r="AU2" s="7" t="str">
        <f>IF($G2="","",申込責任者!$N$51)</f>
        <v/>
      </c>
      <c r="AV2" s="7" t="str">
        <f>IF($G2="","",申込責任者!$N$52)</f>
        <v/>
      </c>
      <c r="AW2" s="7" t="str">
        <f>IF($G2="","",申込責任者!$N$53)</f>
        <v/>
      </c>
      <c r="AX2" s="7" t="str">
        <f>IF($G2="","",申込責任者!$N$54)</f>
        <v/>
      </c>
      <c r="AY2" s="6" t="str">
        <f>IF($G2="","",申込責任者!$G$30&amp;"")</f>
        <v/>
      </c>
      <c r="AZ2" s="7" t="str">
        <f>IF($G2="","",申込責任者!$N$23)</f>
        <v/>
      </c>
      <c r="BA2" s="6" t="str">
        <f>IF($G2="","",受験者名簿!AW8)</f>
        <v/>
      </c>
      <c r="BB2" s="6" t="str">
        <f>IF(G2="","",申込責任者!$N$36)</f>
        <v/>
      </c>
      <c r="BC2" s="6" t="str">
        <f>IF(G2="","","不要")</f>
        <v/>
      </c>
      <c r="BD2" s="6" t="str">
        <f>IF(G2="","","会社")</f>
        <v/>
      </c>
      <c r="BE2" s="6" t="str">
        <f>""</f>
        <v/>
      </c>
      <c r="BF2" s="6" t="str">
        <f>""</f>
        <v/>
      </c>
      <c r="BG2" s="6" t="str">
        <f>IF(G2="","","会社住所")</f>
        <v/>
      </c>
      <c r="BH2" s="6" t="str">
        <f>BG2</f>
        <v/>
      </c>
      <c r="BI2" s="6" t="str">
        <f>IF(G2="","",申込責任者!$N$11)</f>
        <v/>
      </c>
      <c r="BJ2" s="6" t="str">
        <f>IF(H2="","",申込責任者!$N$12)</f>
        <v/>
      </c>
    </row>
    <row r="3" spans="1:62">
      <c r="A3" s="6" t="str">
        <f>IF(受験者名簿!C9="","",受験者名簿!A9)</f>
        <v/>
      </c>
      <c r="B3" s="7" t="str">
        <f>IF(受験者名簿!AF9="","",受験者名簿!AF9)</f>
        <v/>
      </c>
      <c r="C3" s="7" t="str">
        <f t="shared" ref="C3:C66" si="0">IF(G3="","","受験")</f>
        <v/>
      </c>
      <c r="D3" s="7" t="str">
        <f>IF(受験者名簿!K9="","",受験者名簿!K9)</f>
        <v/>
      </c>
      <c r="E3" s="7" t="str">
        <f>IF(受験者名簿!AK9="","",受験者名簿!AK9)</f>
        <v/>
      </c>
      <c r="F3" s="7" t="str">
        <f>IF(受験者名簿!J9="","",TEXT(SUBSTITUTE(受験者名簿!J9,".","/"),"yyyy/mm/dd"))</f>
        <v/>
      </c>
      <c r="G3" s="7" t="str">
        <f>IF(受験者名簿!C9="","",TRIM(受験者名簿!C9))</f>
        <v/>
      </c>
      <c r="H3" s="7" t="str">
        <f>IF(受験者名簿!D9="","",TRIM(受験者名簿!D9))</f>
        <v/>
      </c>
      <c r="I3" s="7" t="str">
        <f>IF(受験者名簿!E9="","",DBCS(TRIM(PHONETIC(受験者名簿!E9))))</f>
        <v/>
      </c>
      <c r="J3" s="7" t="str">
        <f>IF(受験者名簿!F9="","",DBCS(TRIM(PHONETIC(受験者名簿!F9))))</f>
        <v/>
      </c>
      <c r="K3" s="7" t="str">
        <f>IF(受験者名簿!G9="","",TRIM(PROPER(受験者名簿!G9)))</f>
        <v/>
      </c>
      <c r="L3" s="7" t="str">
        <f>IF(受験者名簿!H9="","",TRIM(PROPER(受験者名簿!H9)))</f>
        <v/>
      </c>
      <c r="M3" s="7" t="str">
        <f>IF(受験者名簿!R9="","",受験者名簿!R9)</f>
        <v/>
      </c>
      <c r="N3" s="7" t="str">
        <f>IF(M3="","",IF(受験者名簿!Q9="","後",受験者名簿!Q9))</f>
        <v/>
      </c>
      <c r="O3" s="7" t="str">
        <f>IF(受験者名簿!S9="","",受験者名簿!S9)</f>
        <v/>
      </c>
      <c r="P3" s="7" t="str">
        <f>IF(受験者名簿!T9="","",受験者名簿!T9)</f>
        <v/>
      </c>
      <c r="Q3" s="7" t="str">
        <f>IF(受験者名簿!U9="","",受験者名簿!U9)</f>
        <v/>
      </c>
      <c r="R3" s="7" t="str">
        <f>IF(受験者名簿!V9="","",受験者名簿!V9)</f>
        <v/>
      </c>
      <c r="S3" s="7" t="str">
        <f>IF(受験者名簿!W9="","",受験者名簿!W9)</f>
        <v/>
      </c>
      <c r="T3" s="7" t="str">
        <f>IF(受験者名簿!X9="","",受験者名簿!X9)</f>
        <v/>
      </c>
      <c r="U3" s="7" t="str">
        <f>IF(受験者名簿!Y9="","",受験者名簿!Y9)</f>
        <v/>
      </c>
      <c r="V3" s="7" t="str">
        <f>IF(受験者名簿!Z9="","",受験者名簿!Z9)</f>
        <v/>
      </c>
      <c r="W3" s="7" t="str">
        <f>IF(受験者名簿!AA9="","",受験者名簿!AA9)</f>
        <v/>
      </c>
      <c r="X3" s="7" t="str">
        <f>IF(受験者名簿!AB9="","",受験者名簿!AB9)</f>
        <v/>
      </c>
      <c r="Y3" s="7" t="str">
        <f>""</f>
        <v/>
      </c>
      <c r="Z3" s="7" t="str">
        <f>""</f>
        <v/>
      </c>
      <c r="AA3" s="7" t="str">
        <f>""</f>
        <v/>
      </c>
      <c r="AB3" s="7" t="str">
        <f>""</f>
        <v/>
      </c>
      <c r="AC3" s="7" t="str">
        <f>IF(受験者名簿!I9="","",TRIM(受験者名簿!I9))</f>
        <v/>
      </c>
      <c r="AD3" s="7" t="str">
        <f>""</f>
        <v/>
      </c>
      <c r="AE3" s="7" t="str">
        <f>IF(受験者名簿!L9="","",受験者名簿!L9)</f>
        <v/>
      </c>
      <c r="AF3" s="7" t="str">
        <f>IF(受験者名簿!AH9="","",受験者名簿!AH9)</f>
        <v/>
      </c>
      <c r="AG3" s="7" t="str">
        <f>IF(受験者名簿!B9="","",受験者名簿!B9)</f>
        <v/>
      </c>
      <c r="AH3" s="8" t="str">
        <f>IF(受験者名簿!AG9="","",受験者名簿!AG9)</f>
        <v/>
      </c>
      <c r="AI3" s="7" t="str">
        <f ca="1">IF(受験者名簿!AI9="","",受験者名簿!AI9)</f>
        <v/>
      </c>
      <c r="AJ3" s="7" t="str">
        <f>IF(受験者名簿!AJ9="","",受験者名簿!AJ9)</f>
        <v/>
      </c>
      <c r="AK3" s="7" t="str">
        <f>IF(G3="","",受験者名簿!AU9)</f>
        <v/>
      </c>
      <c r="AL3" s="7" t="str">
        <f>IF($G3="","",申込責任者!$N$42)</f>
        <v/>
      </c>
      <c r="AM3" s="7" t="str">
        <f>IF($G3="","",申込責任者!$N$43)</f>
        <v/>
      </c>
      <c r="AN3" s="7" t="str">
        <f>IF($G3="","",申込責任者!$N$45)</f>
        <v/>
      </c>
      <c r="AO3" s="7" t="str">
        <f>IF($G3="","",申込責任者!$N$44)</f>
        <v/>
      </c>
      <c r="AP3" s="7" t="str">
        <f>IF($G3="","",申込責任者!$N$46)</f>
        <v/>
      </c>
      <c r="AQ3" s="7" t="str">
        <f>IF($G3="","",申込責任者!$N$47)</f>
        <v/>
      </c>
      <c r="AR3" s="7" t="str">
        <f>IF($G3="","",申込責任者!$N$48)</f>
        <v/>
      </c>
      <c r="AS3" s="7" t="str">
        <f>IF($G3="","",申込責任者!$N$49)</f>
        <v/>
      </c>
      <c r="AT3" s="7" t="str">
        <f>IF($G3="","",申込責任者!$N$50)</f>
        <v/>
      </c>
      <c r="AU3" s="7" t="str">
        <f>IF($G3="","",申込責任者!$N$51)</f>
        <v/>
      </c>
      <c r="AV3" s="7" t="str">
        <f>IF($G3="","",申込責任者!$N$52)</f>
        <v/>
      </c>
      <c r="AW3" s="7" t="str">
        <f>IF($G3="","",申込責任者!$N$53)</f>
        <v/>
      </c>
      <c r="AX3" s="7" t="str">
        <f>IF($G3="","",申込責任者!$N$54)</f>
        <v/>
      </c>
      <c r="AY3" s="6" t="str">
        <f>IF($G3="","",申込責任者!$G$30&amp;"")</f>
        <v/>
      </c>
      <c r="AZ3" s="7" t="str">
        <f>IF($G3="","",申込責任者!$N$23)</f>
        <v/>
      </c>
      <c r="BA3" s="6" t="str">
        <f>IF($G3="","",受験者名簿!AW9)</f>
        <v/>
      </c>
      <c r="BB3" s="6" t="str">
        <f>IF(G3="","",申込責任者!$N$36)</f>
        <v/>
      </c>
      <c r="BC3" s="6" t="str">
        <f t="shared" ref="BC3:BC66" si="1">IF(G3="","","不要")</f>
        <v/>
      </c>
      <c r="BD3" s="6" t="str">
        <f t="shared" ref="BD3:BD66" si="2">IF(G3="","","会社")</f>
        <v/>
      </c>
      <c r="BE3" s="6" t="str">
        <f>""</f>
        <v/>
      </c>
      <c r="BF3" s="6" t="str">
        <f>""</f>
        <v/>
      </c>
      <c r="BG3" s="6" t="str">
        <f t="shared" ref="BG3:BG66" si="3">IF(G3="","","会社住所")</f>
        <v/>
      </c>
      <c r="BH3" s="6" t="str">
        <f t="shared" ref="BH3:BH66" si="4">BG3</f>
        <v/>
      </c>
      <c r="BI3" s="6" t="str">
        <f>IF(G3="","",申込責任者!$N$11)</f>
        <v/>
      </c>
      <c r="BJ3" s="6" t="str">
        <f>IF(H3="","",申込責任者!$N$12)</f>
        <v/>
      </c>
    </row>
    <row r="4" spans="1:62">
      <c r="A4" s="6" t="str">
        <f>IF(受験者名簿!C10="","",受験者名簿!A10)</f>
        <v/>
      </c>
      <c r="B4" s="7" t="str">
        <f>IF(受験者名簿!AF10="","",受験者名簿!AF10)</f>
        <v/>
      </c>
      <c r="C4" s="7" t="str">
        <f t="shared" si="0"/>
        <v/>
      </c>
      <c r="D4" s="7" t="str">
        <f>IF(受験者名簿!K10="","",受験者名簿!K10)</f>
        <v/>
      </c>
      <c r="E4" s="7" t="str">
        <f>IF(受験者名簿!AK10="","",受験者名簿!AK10)</f>
        <v/>
      </c>
      <c r="F4" s="7" t="str">
        <f>IF(受験者名簿!J10="","",TEXT(SUBSTITUTE(受験者名簿!J10,".","/"),"yyyy/mm/dd"))</f>
        <v/>
      </c>
      <c r="G4" s="7" t="str">
        <f>IF(受験者名簿!C10="","",TRIM(受験者名簿!C10))</f>
        <v/>
      </c>
      <c r="H4" s="7" t="str">
        <f>IF(受験者名簿!D10="","",TRIM(受験者名簿!D10))</f>
        <v/>
      </c>
      <c r="I4" s="7" t="str">
        <f>IF(受験者名簿!E10="","",DBCS(TRIM(PHONETIC(受験者名簿!E10))))</f>
        <v/>
      </c>
      <c r="J4" s="7" t="str">
        <f>IF(受験者名簿!F10="","",DBCS(TRIM(PHONETIC(受験者名簿!F10))))</f>
        <v/>
      </c>
      <c r="K4" s="7" t="str">
        <f>IF(受験者名簿!G10="","",TRIM(PROPER(受験者名簿!G10)))</f>
        <v/>
      </c>
      <c r="L4" s="7" t="str">
        <f>IF(受験者名簿!H10="","",TRIM(PROPER(受験者名簿!H10)))</f>
        <v/>
      </c>
      <c r="M4" s="7" t="str">
        <f>IF(受験者名簿!R10="","",受験者名簿!R10)</f>
        <v/>
      </c>
      <c r="N4" s="7" t="str">
        <f>IF(M4="","",IF(受験者名簿!Q10="","後",受験者名簿!Q10))</f>
        <v/>
      </c>
      <c r="O4" s="7" t="str">
        <f>IF(受験者名簿!S10="","",受験者名簿!S10)</f>
        <v/>
      </c>
      <c r="P4" s="7" t="str">
        <f>IF(受験者名簿!T10="","",受験者名簿!T10)</f>
        <v/>
      </c>
      <c r="Q4" s="7" t="str">
        <f>IF(受験者名簿!U10="","",受験者名簿!U10)</f>
        <v/>
      </c>
      <c r="R4" s="7" t="str">
        <f>IF(受験者名簿!V10="","",受験者名簿!V10)</f>
        <v/>
      </c>
      <c r="S4" s="7" t="str">
        <f>IF(受験者名簿!W10="","",受験者名簿!W10)</f>
        <v/>
      </c>
      <c r="T4" s="7" t="str">
        <f>IF(受験者名簿!X10="","",受験者名簿!X10)</f>
        <v/>
      </c>
      <c r="U4" s="7" t="str">
        <f>IF(受験者名簿!Y10="","",受験者名簿!Y10)</f>
        <v/>
      </c>
      <c r="V4" s="7" t="str">
        <f>IF(受験者名簿!Z10="","",受験者名簿!Z10)</f>
        <v/>
      </c>
      <c r="W4" s="7" t="str">
        <f>IF(受験者名簿!AA10="","",受験者名簿!AA10)</f>
        <v/>
      </c>
      <c r="X4" s="7" t="str">
        <f>IF(受験者名簿!AB10="","",受験者名簿!AB10)</f>
        <v/>
      </c>
      <c r="Y4" s="7" t="str">
        <f>""</f>
        <v/>
      </c>
      <c r="Z4" s="7" t="str">
        <f>""</f>
        <v/>
      </c>
      <c r="AA4" s="7" t="str">
        <f>""</f>
        <v/>
      </c>
      <c r="AB4" s="7" t="str">
        <f>""</f>
        <v/>
      </c>
      <c r="AC4" s="7" t="str">
        <f>IF(受験者名簿!I10="","",TRIM(受験者名簿!I10))</f>
        <v/>
      </c>
      <c r="AD4" s="7" t="str">
        <f>""</f>
        <v/>
      </c>
      <c r="AE4" s="7" t="str">
        <f>IF(受験者名簿!L10="","",受験者名簿!L10)</f>
        <v/>
      </c>
      <c r="AF4" s="7" t="str">
        <f>IF(受験者名簿!AH10="","",受験者名簿!AH10)</f>
        <v/>
      </c>
      <c r="AG4" s="7" t="str">
        <f>IF(受験者名簿!B10="","",受験者名簿!B10)</f>
        <v/>
      </c>
      <c r="AH4" s="8" t="str">
        <f>IF(受験者名簿!AG10="","",受験者名簿!AG10)</f>
        <v/>
      </c>
      <c r="AI4" s="7" t="str">
        <f ca="1">IF(受験者名簿!AI10="","",受験者名簿!AI10)</f>
        <v/>
      </c>
      <c r="AJ4" s="7" t="str">
        <f>IF(受験者名簿!AJ10="","",受験者名簿!AJ10)</f>
        <v/>
      </c>
      <c r="AK4" s="7" t="str">
        <f>IF(G4="","",受験者名簿!AU10)</f>
        <v/>
      </c>
      <c r="AL4" s="7" t="str">
        <f>IF($G4="","",申込責任者!$N$42)</f>
        <v/>
      </c>
      <c r="AM4" s="7" t="str">
        <f>IF($G4="","",申込責任者!$N$43)</f>
        <v/>
      </c>
      <c r="AN4" s="7" t="str">
        <f>IF($G4="","",申込責任者!$N$45)</f>
        <v/>
      </c>
      <c r="AO4" s="7" t="str">
        <f>IF($G4="","",申込責任者!$N$44)</f>
        <v/>
      </c>
      <c r="AP4" s="7" t="str">
        <f>IF($G4="","",申込責任者!$N$46)</f>
        <v/>
      </c>
      <c r="AQ4" s="7" t="str">
        <f>IF($G4="","",申込責任者!$N$47)</f>
        <v/>
      </c>
      <c r="AR4" s="7" t="str">
        <f>IF($G4="","",申込責任者!$N$48)</f>
        <v/>
      </c>
      <c r="AS4" s="7" t="str">
        <f>IF($G4="","",申込責任者!$N$49)</f>
        <v/>
      </c>
      <c r="AT4" s="7" t="str">
        <f>IF($G4="","",申込責任者!$N$50)</f>
        <v/>
      </c>
      <c r="AU4" s="7" t="str">
        <f>IF($G4="","",申込責任者!$N$51)</f>
        <v/>
      </c>
      <c r="AV4" s="7" t="str">
        <f>IF($G4="","",申込責任者!$N$52)</f>
        <v/>
      </c>
      <c r="AW4" s="7" t="str">
        <f>IF($G4="","",申込責任者!$N$53)</f>
        <v/>
      </c>
      <c r="AX4" s="7" t="str">
        <f>IF($G4="","",申込責任者!$N$54)</f>
        <v/>
      </c>
      <c r="AY4" s="6" t="str">
        <f>IF($G4="","",申込責任者!$G$30&amp;"")</f>
        <v/>
      </c>
      <c r="AZ4" s="7" t="str">
        <f>IF($G4="","",申込責任者!$N$23)</f>
        <v/>
      </c>
      <c r="BA4" s="6" t="str">
        <f>IF($G4="","",受験者名簿!AW10)</f>
        <v/>
      </c>
      <c r="BB4" s="6" t="str">
        <f>IF(G4="","",申込責任者!$N$36)</f>
        <v/>
      </c>
      <c r="BC4" s="6" t="str">
        <f t="shared" si="1"/>
        <v/>
      </c>
      <c r="BD4" s="6" t="str">
        <f t="shared" si="2"/>
        <v/>
      </c>
      <c r="BE4" s="6" t="str">
        <f>""</f>
        <v/>
      </c>
      <c r="BF4" s="6" t="str">
        <f>""</f>
        <v/>
      </c>
      <c r="BG4" s="6" t="str">
        <f t="shared" si="3"/>
        <v/>
      </c>
      <c r="BH4" s="6" t="str">
        <f t="shared" si="4"/>
        <v/>
      </c>
      <c r="BI4" s="6" t="str">
        <f>IF(G4="","",申込責任者!$N$11)</f>
        <v/>
      </c>
      <c r="BJ4" s="6" t="str">
        <f>IF(H4="","",申込責任者!$N$12)</f>
        <v/>
      </c>
    </row>
    <row r="5" spans="1:62">
      <c r="A5" s="6" t="str">
        <f>IF(受験者名簿!C11="","",受験者名簿!A11)</f>
        <v/>
      </c>
      <c r="B5" s="7" t="str">
        <f>IF(受験者名簿!AF11="","",受験者名簿!AF11)</f>
        <v/>
      </c>
      <c r="C5" s="7" t="str">
        <f t="shared" si="0"/>
        <v/>
      </c>
      <c r="D5" s="7" t="str">
        <f>IF(受験者名簿!K11="","",受験者名簿!K11)</f>
        <v/>
      </c>
      <c r="E5" s="7" t="str">
        <f>IF(受験者名簿!AK11="","",受験者名簿!AK11)</f>
        <v/>
      </c>
      <c r="F5" s="7" t="str">
        <f>IF(受験者名簿!J11="","",TEXT(SUBSTITUTE(受験者名簿!J11,".","/"),"yyyy/mm/dd"))</f>
        <v/>
      </c>
      <c r="G5" s="7" t="str">
        <f>IF(受験者名簿!C11="","",TRIM(受験者名簿!C11))</f>
        <v/>
      </c>
      <c r="H5" s="7" t="str">
        <f>IF(受験者名簿!D11="","",TRIM(受験者名簿!D11))</f>
        <v/>
      </c>
      <c r="I5" s="7" t="str">
        <f>IF(受験者名簿!E11="","",DBCS(TRIM(PHONETIC(受験者名簿!E11))))</f>
        <v/>
      </c>
      <c r="J5" s="7" t="str">
        <f>IF(受験者名簿!F11="","",DBCS(TRIM(PHONETIC(受験者名簿!F11))))</f>
        <v/>
      </c>
      <c r="K5" s="7" t="str">
        <f>IF(受験者名簿!G11="","",TRIM(PROPER(受験者名簿!G11)))</f>
        <v/>
      </c>
      <c r="L5" s="7" t="str">
        <f>IF(受験者名簿!H11="","",TRIM(PROPER(受験者名簿!H11)))</f>
        <v/>
      </c>
      <c r="M5" s="7" t="str">
        <f>IF(受験者名簿!R11="","",受験者名簿!R11)</f>
        <v/>
      </c>
      <c r="N5" s="7" t="str">
        <f>IF(M5="","",IF(受験者名簿!Q11="","後",受験者名簿!Q11))</f>
        <v/>
      </c>
      <c r="O5" s="7" t="str">
        <f>IF(受験者名簿!S11="","",受験者名簿!S11)</f>
        <v/>
      </c>
      <c r="P5" s="7" t="str">
        <f>IF(受験者名簿!T11="","",受験者名簿!T11)</f>
        <v/>
      </c>
      <c r="Q5" s="7" t="str">
        <f>IF(受験者名簿!U11="","",受験者名簿!U11)</f>
        <v/>
      </c>
      <c r="R5" s="7" t="str">
        <f>IF(受験者名簿!V11="","",受験者名簿!V11)</f>
        <v/>
      </c>
      <c r="S5" s="7" t="str">
        <f>IF(受験者名簿!W11="","",受験者名簿!W11)</f>
        <v/>
      </c>
      <c r="T5" s="7" t="str">
        <f>IF(受験者名簿!X11="","",受験者名簿!X11)</f>
        <v/>
      </c>
      <c r="U5" s="7" t="str">
        <f>IF(受験者名簿!Y11="","",受験者名簿!Y11)</f>
        <v/>
      </c>
      <c r="V5" s="7" t="str">
        <f>IF(受験者名簿!Z11="","",受験者名簿!Z11)</f>
        <v/>
      </c>
      <c r="W5" s="7" t="str">
        <f>IF(受験者名簿!AA11="","",受験者名簿!AA11)</f>
        <v/>
      </c>
      <c r="X5" s="7" t="str">
        <f>IF(受験者名簿!AB11="","",受験者名簿!AB11)</f>
        <v/>
      </c>
      <c r="Y5" s="7" t="str">
        <f>""</f>
        <v/>
      </c>
      <c r="Z5" s="7" t="str">
        <f>""</f>
        <v/>
      </c>
      <c r="AA5" s="7" t="str">
        <f>""</f>
        <v/>
      </c>
      <c r="AB5" s="7" t="str">
        <f>""</f>
        <v/>
      </c>
      <c r="AC5" s="7" t="str">
        <f>IF(受験者名簿!I11="","",TRIM(受験者名簿!I11))</f>
        <v/>
      </c>
      <c r="AD5" s="7" t="str">
        <f>""</f>
        <v/>
      </c>
      <c r="AE5" s="7" t="str">
        <f>IF(受験者名簿!L11="","",受験者名簿!L11)</f>
        <v/>
      </c>
      <c r="AF5" s="7" t="str">
        <f>IF(受験者名簿!AH11="","",受験者名簿!AH11)</f>
        <v/>
      </c>
      <c r="AG5" s="7" t="str">
        <f>IF(受験者名簿!B11="","",受験者名簿!B11)</f>
        <v/>
      </c>
      <c r="AH5" s="8" t="str">
        <f>IF(受験者名簿!AG11="","",受験者名簿!AG11)</f>
        <v/>
      </c>
      <c r="AI5" s="7" t="str">
        <f ca="1">IF(受験者名簿!AI11="","",受験者名簿!AI11)</f>
        <v/>
      </c>
      <c r="AJ5" s="7" t="str">
        <f>IF(受験者名簿!AJ11="","",受験者名簿!AJ11)</f>
        <v/>
      </c>
      <c r="AK5" s="7" t="str">
        <f>IF(G5="","",受験者名簿!AU11)</f>
        <v/>
      </c>
      <c r="AL5" s="7" t="str">
        <f>IF($G5="","",申込責任者!$N$42)</f>
        <v/>
      </c>
      <c r="AM5" s="7" t="str">
        <f>IF($G5="","",申込責任者!$N$43)</f>
        <v/>
      </c>
      <c r="AN5" s="7" t="str">
        <f>IF($G5="","",申込責任者!$N$45)</f>
        <v/>
      </c>
      <c r="AO5" s="7" t="str">
        <f>IF($G5="","",申込責任者!$N$44)</f>
        <v/>
      </c>
      <c r="AP5" s="7" t="str">
        <f>IF($G5="","",申込責任者!$N$46)</f>
        <v/>
      </c>
      <c r="AQ5" s="7" t="str">
        <f>IF($G5="","",申込責任者!$N$47)</f>
        <v/>
      </c>
      <c r="AR5" s="7" t="str">
        <f>IF($G5="","",申込責任者!$N$48)</f>
        <v/>
      </c>
      <c r="AS5" s="7" t="str">
        <f>IF($G5="","",申込責任者!$N$49)</f>
        <v/>
      </c>
      <c r="AT5" s="7" t="str">
        <f>IF($G5="","",申込責任者!$N$50)</f>
        <v/>
      </c>
      <c r="AU5" s="7" t="str">
        <f>IF($G5="","",申込責任者!$N$51)</f>
        <v/>
      </c>
      <c r="AV5" s="7" t="str">
        <f>IF($G5="","",申込責任者!$N$52)</f>
        <v/>
      </c>
      <c r="AW5" s="7" t="str">
        <f>IF($G5="","",申込責任者!$N$53)</f>
        <v/>
      </c>
      <c r="AX5" s="7" t="str">
        <f>IF($G5="","",申込責任者!$N$54)</f>
        <v/>
      </c>
      <c r="AY5" s="6" t="str">
        <f>IF($G5="","",申込責任者!$G$30&amp;"")</f>
        <v/>
      </c>
      <c r="AZ5" s="7" t="str">
        <f>IF($G5="","",申込責任者!$N$23)</f>
        <v/>
      </c>
      <c r="BA5" s="6" t="str">
        <f>IF($G5="","",受験者名簿!AW11)</f>
        <v/>
      </c>
      <c r="BB5" s="6" t="str">
        <f>IF(G5="","",申込責任者!$N$36)</f>
        <v/>
      </c>
      <c r="BC5" s="6" t="str">
        <f t="shared" si="1"/>
        <v/>
      </c>
      <c r="BD5" s="6" t="str">
        <f t="shared" si="2"/>
        <v/>
      </c>
      <c r="BE5" s="6" t="str">
        <f>""</f>
        <v/>
      </c>
      <c r="BF5" s="6" t="str">
        <f>""</f>
        <v/>
      </c>
      <c r="BG5" s="6" t="str">
        <f t="shared" si="3"/>
        <v/>
      </c>
      <c r="BH5" s="6" t="str">
        <f t="shared" si="4"/>
        <v/>
      </c>
      <c r="BI5" s="6" t="str">
        <f>IF(G5="","",申込責任者!$N$11)</f>
        <v/>
      </c>
      <c r="BJ5" s="6" t="str">
        <f>IF(H5="","",申込責任者!$N$12)</f>
        <v/>
      </c>
    </row>
    <row r="6" spans="1:62">
      <c r="A6" s="6" t="str">
        <f>IF(受験者名簿!C12="","",受験者名簿!A12)</f>
        <v/>
      </c>
      <c r="B6" s="7" t="str">
        <f>IF(受験者名簿!AF12="","",受験者名簿!AF12)</f>
        <v/>
      </c>
      <c r="C6" s="7" t="str">
        <f t="shared" si="0"/>
        <v/>
      </c>
      <c r="D6" s="7" t="str">
        <f>IF(受験者名簿!K12="","",受験者名簿!K12)</f>
        <v/>
      </c>
      <c r="E6" s="7" t="str">
        <f>IF(受験者名簿!AK12="","",受験者名簿!AK12)</f>
        <v/>
      </c>
      <c r="F6" s="7" t="str">
        <f>IF(受験者名簿!J12="","",TEXT(SUBSTITUTE(受験者名簿!J12,".","/"),"yyyy/mm/dd"))</f>
        <v/>
      </c>
      <c r="G6" s="7" t="str">
        <f>IF(受験者名簿!C12="","",TRIM(受験者名簿!C12))</f>
        <v/>
      </c>
      <c r="H6" s="7" t="str">
        <f>IF(受験者名簿!D12="","",TRIM(受験者名簿!D12))</f>
        <v/>
      </c>
      <c r="I6" s="7" t="str">
        <f>IF(受験者名簿!E12="","",DBCS(TRIM(PHONETIC(受験者名簿!E12))))</f>
        <v/>
      </c>
      <c r="J6" s="7" t="str">
        <f>IF(受験者名簿!F12="","",DBCS(TRIM(PHONETIC(受験者名簿!F12))))</f>
        <v/>
      </c>
      <c r="K6" s="7" t="str">
        <f>IF(受験者名簿!G12="","",TRIM(PROPER(受験者名簿!G12)))</f>
        <v/>
      </c>
      <c r="L6" s="7" t="str">
        <f>IF(受験者名簿!H12="","",TRIM(PROPER(受験者名簿!H12)))</f>
        <v/>
      </c>
      <c r="M6" s="7" t="str">
        <f>IF(受験者名簿!R12="","",受験者名簿!R12)</f>
        <v/>
      </c>
      <c r="N6" s="7" t="str">
        <f>IF(M6="","",IF(受験者名簿!Q12="","後",受験者名簿!Q12))</f>
        <v/>
      </c>
      <c r="O6" s="7" t="str">
        <f>IF(受験者名簿!S12="","",受験者名簿!S12)</f>
        <v/>
      </c>
      <c r="P6" s="7" t="str">
        <f>IF(受験者名簿!T12="","",受験者名簿!T12)</f>
        <v/>
      </c>
      <c r="Q6" s="7" t="str">
        <f>IF(受験者名簿!U12="","",受験者名簿!U12)</f>
        <v/>
      </c>
      <c r="R6" s="7" t="str">
        <f>IF(受験者名簿!V12="","",受験者名簿!V12)</f>
        <v/>
      </c>
      <c r="S6" s="7" t="str">
        <f>IF(受験者名簿!W12="","",受験者名簿!W12)</f>
        <v/>
      </c>
      <c r="T6" s="7" t="str">
        <f>IF(受験者名簿!X12="","",受験者名簿!X12)</f>
        <v/>
      </c>
      <c r="U6" s="7" t="str">
        <f>IF(受験者名簿!Y12="","",受験者名簿!Y12)</f>
        <v/>
      </c>
      <c r="V6" s="7" t="str">
        <f>IF(受験者名簿!Z12="","",受験者名簿!Z12)</f>
        <v/>
      </c>
      <c r="W6" s="7" t="str">
        <f>IF(受験者名簿!AA12="","",受験者名簿!AA12)</f>
        <v/>
      </c>
      <c r="X6" s="7" t="str">
        <f>IF(受験者名簿!AB12="","",受験者名簿!AB12)</f>
        <v/>
      </c>
      <c r="Y6" s="7" t="str">
        <f>""</f>
        <v/>
      </c>
      <c r="Z6" s="7" t="str">
        <f>""</f>
        <v/>
      </c>
      <c r="AA6" s="7" t="str">
        <f>""</f>
        <v/>
      </c>
      <c r="AB6" s="7" t="str">
        <f>""</f>
        <v/>
      </c>
      <c r="AC6" s="7" t="str">
        <f>IF(受験者名簿!I12="","",TRIM(受験者名簿!I12))</f>
        <v/>
      </c>
      <c r="AD6" s="7" t="str">
        <f>""</f>
        <v/>
      </c>
      <c r="AE6" s="7" t="str">
        <f>IF(受験者名簿!L12="","",受験者名簿!L12)</f>
        <v/>
      </c>
      <c r="AF6" s="7" t="str">
        <f>IF(受験者名簿!AH12="","",受験者名簿!AH12)</f>
        <v/>
      </c>
      <c r="AG6" s="7" t="str">
        <f>IF(受験者名簿!B12="","",受験者名簿!B12)</f>
        <v/>
      </c>
      <c r="AH6" s="8" t="str">
        <f>IF(受験者名簿!AG12="","",受験者名簿!AG12)</f>
        <v/>
      </c>
      <c r="AI6" s="7" t="str">
        <f ca="1">IF(受験者名簿!AI12="","",受験者名簿!AI12)</f>
        <v/>
      </c>
      <c r="AJ6" s="7" t="str">
        <f>IF(受験者名簿!AJ12="","",受験者名簿!AJ12)</f>
        <v/>
      </c>
      <c r="AK6" s="7" t="str">
        <f>IF(G6="","",受験者名簿!AU12)</f>
        <v/>
      </c>
      <c r="AL6" s="7" t="str">
        <f>IF($G6="","",申込責任者!$N$42)</f>
        <v/>
      </c>
      <c r="AM6" s="7" t="str">
        <f>IF($G6="","",申込責任者!$N$43)</f>
        <v/>
      </c>
      <c r="AN6" s="7" t="str">
        <f>IF($G6="","",申込責任者!$N$45)</f>
        <v/>
      </c>
      <c r="AO6" s="7" t="str">
        <f>IF($G6="","",申込責任者!$N$44)</f>
        <v/>
      </c>
      <c r="AP6" s="7" t="str">
        <f>IF($G6="","",申込責任者!$N$46)</f>
        <v/>
      </c>
      <c r="AQ6" s="7" t="str">
        <f>IF($G6="","",申込責任者!$N$47)</f>
        <v/>
      </c>
      <c r="AR6" s="7" t="str">
        <f>IF($G6="","",申込責任者!$N$48)</f>
        <v/>
      </c>
      <c r="AS6" s="7" t="str">
        <f>IF($G6="","",申込責任者!$N$49)</f>
        <v/>
      </c>
      <c r="AT6" s="7" t="str">
        <f>IF($G6="","",申込責任者!$N$50)</f>
        <v/>
      </c>
      <c r="AU6" s="7" t="str">
        <f>IF($G6="","",申込責任者!$N$51)</f>
        <v/>
      </c>
      <c r="AV6" s="7" t="str">
        <f>IF($G6="","",申込責任者!$N$52)</f>
        <v/>
      </c>
      <c r="AW6" s="7" t="str">
        <f>IF($G6="","",申込責任者!$N$53)</f>
        <v/>
      </c>
      <c r="AX6" s="7" t="str">
        <f>IF($G6="","",申込責任者!$N$54)</f>
        <v/>
      </c>
      <c r="AY6" s="6" t="str">
        <f>IF($G6="","",申込責任者!$G$30&amp;"")</f>
        <v/>
      </c>
      <c r="AZ6" s="7" t="str">
        <f>IF($G6="","",申込責任者!$N$23)</f>
        <v/>
      </c>
      <c r="BA6" s="6" t="str">
        <f>IF($G6="","",受験者名簿!AW12)</f>
        <v/>
      </c>
      <c r="BB6" s="6" t="str">
        <f>IF(G6="","",申込責任者!$N$36)</f>
        <v/>
      </c>
      <c r="BC6" s="6" t="str">
        <f t="shared" si="1"/>
        <v/>
      </c>
      <c r="BD6" s="6" t="str">
        <f t="shared" si="2"/>
        <v/>
      </c>
      <c r="BE6" s="6" t="str">
        <f>""</f>
        <v/>
      </c>
      <c r="BF6" s="6" t="str">
        <f>""</f>
        <v/>
      </c>
      <c r="BG6" s="6" t="str">
        <f t="shared" si="3"/>
        <v/>
      </c>
      <c r="BH6" s="6" t="str">
        <f t="shared" si="4"/>
        <v/>
      </c>
      <c r="BI6" s="6" t="str">
        <f>IF(G6="","",申込責任者!$N$11)</f>
        <v/>
      </c>
      <c r="BJ6" s="6" t="str">
        <f>IF(H6="","",申込責任者!$N$12)</f>
        <v/>
      </c>
    </row>
    <row r="7" spans="1:62">
      <c r="A7" s="6" t="str">
        <f>IF(受験者名簿!C13="","",受験者名簿!A13)</f>
        <v/>
      </c>
      <c r="B7" s="7" t="str">
        <f>IF(受験者名簿!AF13="","",受験者名簿!AF13)</f>
        <v/>
      </c>
      <c r="C7" s="7" t="str">
        <f t="shared" si="0"/>
        <v/>
      </c>
      <c r="D7" s="7" t="str">
        <f>IF(受験者名簿!K13="","",受験者名簿!K13)</f>
        <v/>
      </c>
      <c r="E7" s="7" t="str">
        <f>IF(受験者名簿!AK13="","",受験者名簿!AK13)</f>
        <v/>
      </c>
      <c r="F7" s="7" t="str">
        <f>IF(受験者名簿!J13="","",TEXT(SUBSTITUTE(受験者名簿!J13,".","/"),"yyyy/mm/dd"))</f>
        <v/>
      </c>
      <c r="G7" s="7" t="str">
        <f>IF(受験者名簿!C13="","",TRIM(受験者名簿!C13))</f>
        <v/>
      </c>
      <c r="H7" s="7" t="str">
        <f>IF(受験者名簿!D13="","",TRIM(受験者名簿!D13))</f>
        <v/>
      </c>
      <c r="I7" s="7" t="str">
        <f>IF(受験者名簿!E13="","",DBCS(TRIM(PHONETIC(受験者名簿!E13))))</f>
        <v/>
      </c>
      <c r="J7" s="7" t="str">
        <f>IF(受験者名簿!F13="","",DBCS(TRIM(PHONETIC(受験者名簿!F13))))</f>
        <v/>
      </c>
      <c r="K7" s="7" t="str">
        <f>IF(受験者名簿!G13="","",TRIM(PROPER(受験者名簿!G13)))</f>
        <v/>
      </c>
      <c r="L7" s="7" t="str">
        <f>IF(受験者名簿!H13="","",TRIM(PROPER(受験者名簿!H13)))</f>
        <v/>
      </c>
      <c r="M7" s="7" t="str">
        <f>IF(受験者名簿!R13="","",受験者名簿!R13)</f>
        <v/>
      </c>
      <c r="N7" s="7" t="str">
        <f>IF(M7="","",IF(受験者名簿!Q13="","後",受験者名簿!Q13))</f>
        <v/>
      </c>
      <c r="O7" s="7" t="str">
        <f>IF(受験者名簿!S13="","",受験者名簿!S13)</f>
        <v/>
      </c>
      <c r="P7" s="7" t="str">
        <f>IF(受験者名簿!T13="","",受験者名簿!T13)</f>
        <v/>
      </c>
      <c r="Q7" s="7" t="str">
        <f>IF(受験者名簿!U13="","",受験者名簿!U13)</f>
        <v/>
      </c>
      <c r="R7" s="7" t="str">
        <f>IF(受験者名簿!V13="","",受験者名簿!V13)</f>
        <v/>
      </c>
      <c r="S7" s="7" t="str">
        <f>IF(受験者名簿!W13="","",受験者名簿!W13)</f>
        <v/>
      </c>
      <c r="T7" s="7" t="str">
        <f>IF(受験者名簿!X13="","",受験者名簿!X13)</f>
        <v/>
      </c>
      <c r="U7" s="7" t="str">
        <f>IF(受験者名簿!Y13="","",受験者名簿!Y13)</f>
        <v/>
      </c>
      <c r="V7" s="7" t="str">
        <f>IF(受験者名簿!Z13="","",受験者名簿!Z13)</f>
        <v/>
      </c>
      <c r="W7" s="7" t="str">
        <f>IF(受験者名簿!AA13="","",受験者名簿!AA13)</f>
        <v/>
      </c>
      <c r="X7" s="7" t="str">
        <f>IF(受験者名簿!AB13="","",受験者名簿!AB13)</f>
        <v/>
      </c>
      <c r="Y7" s="7" t="str">
        <f>""</f>
        <v/>
      </c>
      <c r="Z7" s="7" t="str">
        <f>""</f>
        <v/>
      </c>
      <c r="AA7" s="7" t="str">
        <f>""</f>
        <v/>
      </c>
      <c r="AB7" s="7" t="str">
        <f>""</f>
        <v/>
      </c>
      <c r="AC7" s="7" t="str">
        <f>IF(受験者名簿!I13="","",TRIM(受験者名簿!I13))</f>
        <v/>
      </c>
      <c r="AD7" s="7" t="str">
        <f>""</f>
        <v/>
      </c>
      <c r="AE7" s="7" t="str">
        <f>IF(受験者名簿!L13="","",受験者名簿!L13)</f>
        <v/>
      </c>
      <c r="AF7" s="7" t="str">
        <f>IF(受験者名簿!AH13="","",受験者名簿!AH13)</f>
        <v/>
      </c>
      <c r="AG7" s="7" t="str">
        <f>IF(受験者名簿!B13="","",受験者名簿!B13)</f>
        <v/>
      </c>
      <c r="AH7" s="8" t="str">
        <f>IF(受験者名簿!AG13="","",受験者名簿!AG13)</f>
        <v/>
      </c>
      <c r="AI7" s="7" t="str">
        <f ca="1">IF(受験者名簿!AI13="","",受験者名簿!AI13)</f>
        <v/>
      </c>
      <c r="AJ7" s="7" t="str">
        <f>IF(受験者名簿!AJ13="","",受験者名簿!AJ13)</f>
        <v/>
      </c>
      <c r="AK7" s="7" t="str">
        <f>IF(G7="","",受験者名簿!AU13)</f>
        <v/>
      </c>
      <c r="AL7" s="7" t="str">
        <f>IF($G7="","",申込責任者!$N$42)</f>
        <v/>
      </c>
      <c r="AM7" s="7" t="str">
        <f>IF($G7="","",申込責任者!$N$43)</f>
        <v/>
      </c>
      <c r="AN7" s="7" t="str">
        <f>IF($G7="","",申込責任者!$N$45)</f>
        <v/>
      </c>
      <c r="AO7" s="7" t="str">
        <f>IF($G7="","",申込責任者!$N$44)</f>
        <v/>
      </c>
      <c r="AP7" s="7" t="str">
        <f>IF($G7="","",申込責任者!$N$46)</f>
        <v/>
      </c>
      <c r="AQ7" s="7" t="str">
        <f>IF($G7="","",申込責任者!$N$47)</f>
        <v/>
      </c>
      <c r="AR7" s="7" t="str">
        <f>IF($G7="","",申込責任者!$N$48)</f>
        <v/>
      </c>
      <c r="AS7" s="7" t="str">
        <f>IF($G7="","",申込責任者!$N$49)</f>
        <v/>
      </c>
      <c r="AT7" s="7" t="str">
        <f>IF($G7="","",申込責任者!$N$50)</f>
        <v/>
      </c>
      <c r="AU7" s="7" t="str">
        <f>IF($G7="","",申込責任者!$N$51)</f>
        <v/>
      </c>
      <c r="AV7" s="7" t="str">
        <f>IF($G7="","",申込責任者!$N$52)</f>
        <v/>
      </c>
      <c r="AW7" s="7" t="str">
        <f>IF($G7="","",申込責任者!$N$53)</f>
        <v/>
      </c>
      <c r="AX7" s="7" t="str">
        <f>IF($G7="","",申込責任者!$N$54)</f>
        <v/>
      </c>
      <c r="AY7" s="6" t="str">
        <f>IF($G7="","",申込責任者!$G$30&amp;"")</f>
        <v/>
      </c>
      <c r="AZ7" s="7" t="str">
        <f>IF($G7="","",申込責任者!$N$23)</f>
        <v/>
      </c>
      <c r="BA7" s="6" t="str">
        <f>IF($G7="","",受験者名簿!AW13)</f>
        <v/>
      </c>
      <c r="BB7" s="6" t="str">
        <f>IF(G7="","",申込責任者!$N$36)</f>
        <v/>
      </c>
      <c r="BC7" s="6" t="str">
        <f t="shared" si="1"/>
        <v/>
      </c>
      <c r="BD7" s="6" t="str">
        <f t="shared" si="2"/>
        <v/>
      </c>
      <c r="BE7" s="6" t="str">
        <f>""</f>
        <v/>
      </c>
      <c r="BF7" s="6" t="str">
        <f>""</f>
        <v/>
      </c>
      <c r="BG7" s="6" t="str">
        <f t="shared" si="3"/>
        <v/>
      </c>
      <c r="BH7" s="6" t="str">
        <f t="shared" si="4"/>
        <v/>
      </c>
      <c r="BI7" s="6" t="str">
        <f>IF(G7="","",申込責任者!$N$11)</f>
        <v/>
      </c>
      <c r="BJ7" s="6" t="str">
        <f>IF(H7="","",申込責任者!$N$12)</f>
        <v/>
      </c>
    </row>
    <row r="8" spans="1:62">
      <c r="A8" s="6" t="str">
        <f>IF(受験者名簿!C14="","",受験者名簿!A14)</f>
        <v/>
      </c>
      <c r="B8" s="7" t="str">
        <f>IF(受験者名簿!AF14="","",受験者名簿!AF14)</f>
        <v/>
      </c>
      <c r="C8" s="7" t="str">
        <f t="shared" si="0"/>
        <v/>
      </c>
      <c r="D8" s="7" t="str">
        <f>IF(受験者名簿!K14="","",受験者名簿!K14)</f>
        <v/>
      </c>
      <c r="E8" s="7" t="str">
        <f>IF(受験者名簿!AK14="","",受験者名簿!AK14)</f>
        <v/>
      </c>
      <c r="F8" s="7" t="str">
        <f>IF(受験者名簿!J14="","",TEXT(SUBSTITUTE(受験者名簿!J14,".","/"),"yyyy/mm/dd"))</f>
        <v/>
      </c>
      <c r="G8" s="7" t="str">
        <f>IF(受験者名簿!C14="","",TRIM(受験者名簿!C14))</f>
        <v/>
      </c>
      <c r="H8" s="7" t="str">
        <f>IF(受験者名簿!D14="","",TRIM(受験者名簿!D14))</f>
        <v/>
      </c>
      <c r="I8" s="7" t="str">
        <f>IF(受験者名簿!E14="","",DBCS(TRIM(PHONETIC(受験者名簿!E14))))</f>
        <v/>
      </c>
      <c r="J8" s="7" t="str">
        <f>IF(受験者名簿!F14="","",DBCS(TRIM(PHONETIC(受験者名簿!F14))))</f>
        <v/>
      </c>
      <c r="K8" s="7" t="str">
        <f>IF(受験者名簿!G14="","",TRIM(PROPER(受験者名簿!G14)))</f>
        <v/>
      </c>
      <c r="L8" s="7" t="str">
        <f>IF(受験者名簿!H14="","",TRIM(PROPER(受験者名簿!H14)))</f>
        <v/>
      </c>
      <c r="M8" s="7" t="str">
        <f>IF(受験者名簿!R14="","",受験者名簿!R14)</f>
        <v/>
      </c>
      <c r="N8" s="7" t="str">
        <f>IF(M8="","",IF(受験者名簿!Q14="","後",受験者名簿!Q14))</f>
        <v/>
      </c>
      <c r="O8" s="7" t="str">
        <f>IF(受験者名簿!S14="","",受験者名簿!S14)</f>
        <v/>
      </c>
      <c r="P8" s="7" t="str">
        <f>IF(受験者名簿!T14="","",受験者名簿!T14)</f>
        <v/>
      </c>
      <c r="Q8" s="7" t="str">
        <f>IF(受験者名簿!U14="","",受験者名簿!U14)</f>
        <v/>
      </c>
      <c r="R8" s="7" t="str">
        <f>IF(受験者名簿!V14="","",受験者名簿!V14)</f>
        <v/>
      </c>
      <c r="S8" s="7" t="str">
        <f>IF(受験者名簿!W14="","",受験者名簿!W14)</f>
        <v/>
      </c>
      <c r="T8" s="7" t="str">
        <f>IF(受験者名簿!X14="","",受験者名簿!X14)</f>
        <v/>
      </c>
      <c r="U8" s="7" t="str">
        <f>IF(受験者名簿!Y14="","",受験者名簿!Y14)</f>
        <v/>
      </c>
      <c r="V8" s="7" t="str">
        <f>IF(受験者名簿!Z14="","",受験者名簿!Z14)</f>
        <v/>
      </c>
      <c r="W8" s="7" t="str">
        <f>IF(受験者名簿!AA14="","",受験者名簿!AA14)</f>
        <v/>
      </c>
      <c r="X8" s="7" t="str">
        <f>IF(受験者名簿!AB14="","",受験者名簿!AB14)</f>
        <v/>
      </c>
      <c r="Y8" s="7" t="str">
        <f>""</f>
        <v/>
      </c>
      <c r="Z8" s="7" t="str">
        <f>""</f>
        <v/>
      </c>
      <c r="AA8" s="7" t="str">
        <f>""</f>
        <v/>
      </c>
      <c r="AB8" s="7" t="str">
        <f>""</f>
        <v/>
      </c>
      <c r="AC8" s="7" t="str">
        <f>IF(受験者名簿!I14="","",TRIM(受験者名簿!I14))</f>
        <v/>
      </c>
      <c r="AD8" s="7" t="str">
        <f>""</f>
        <v/>
      </c>
      <c r="AE8" s="7" t="str">
        <f>IF(受験者名簿!L14="","",受験者名簿!L14)</f>
        <v/>
      </c>
      <c r="AF8" s="7" t="str">
        <f>IF(受験者名簿!AH14="","",受験者名簿!AH14)</f>
        <v/>
      </c>
      <c r="AG8" s="7" t="str">
        <f>IF(受験者名簿!B14="","",受験者名簿!B14)</f>
        <v/>
      </c>
      <c r="AH8" s="8" t="str">
        <f>IF(受験者名簿!AG14="","",受験者名簿!AG14)</f>
        <v/>
      </c>
      <c r="AI8" s="7" t="str">
        <f ca="1">IF(受験者名簿!AI14="","",受験者名簿!AI14)</f>
        <v/>
      </c>
      <c r="AJ8" s="7" t="str">
        <f>IF(受験者名簿!AJ14="","",受験者名簿!AJ14)</f>
        <v/>
      </c>
      <c r="AK8" s="7" t="str">
        <f>IF(G8="","",受験者名簿!AU14)</f>
        <v/>
      </c>
      <c r="AL8" s="7" t="str">
        <f>IF($G8="","",申込責任者!$N$42)</f>
        <v/>
      </c>
      <c r="AM8" s="7" t="str">
        <f>IF($G8="","",申込責任者!$N$43)</f>
        <v/>
      </c>
      <c r="AN8" s="7" t="str">
        <f>IF($G8="","",申込責任者!$N$45)</f>
        <v/>
      </c>
      <c r="AO8" s="7" t="str">
        <f>IF($G8="","",申込責任者!$N$44)</f>
        <v/>
      </c>
      <c r="AP8" s="7" t="str">
        <f>IF($G8="","",申込責任者!$N$46)</f>
        <v/>
      </c>
      <c r="AQ8" s="7" t="str">
        <f>IF($G8="","",申込責任者!$N$47)</f>
        <v/>
      </c>
      <c r="AR8" s="7" t="str">
        <f>IF($G8="","",申込責任者!$N$48)</f>
        <v/>
      </c>
      <c r="AS8" s="7" t="str">
        <f>IF($G8="","",申込責任者!$N$49)</f>
        <v/>
      </c>
      <c r="AT8" s="7" t="str">
        <f>IF($G8="","",申込責任者!$N$50)</f>
        <v/>
      </c>
      <c r="AU8" s="7" t="str">
        <f>IF($G8="","",申込責任者!$N$51)</f>
        <v/>
      </c>
      <c r="AV8" s="7" t="str">
        <f>IF($G8="","",申込責任者!$N$52)</f>
        <v/>
      </c>
      <c r="AW8" s="7" t="str">
        <f>IF($G8="","",申込責任者!$N$53)</f>
        <v/>
      </c>
      <c r="AX8" s="7" t="str">
        <f>IF($G8="","",申込責任者!$N$54)</f>
        <v/>
      </c>
      <c r="AY8" s="6" t="str">
        <f>IF($G8="","",申込責任者!$G$30&amp;"")</f>
        <v/>
      </c>
      <c r="AZ8" s="7" t="str">
        <f>IF($G8="","",申込責任者!$N$23)</f>
        <v/>
      </c>
      <c r="BA8" s="6" t="str">
        <f>IF($G8="","",受験者名簿!AW14)</f>
        <v/>
      </c>
      <c r="BB8" s="6" t="str">
        <f>IF(G8="","",申込責任者!$N$36)</f>
        <v/>
      </c>
      <c r="BC8" s="6" t="str">
        <f t="shared" si="1"/>
        <v/>
      </c>
      <c r="BD8" s="6" t="str">
        <f t="shared" si="2"/>
        <v/>
      </c>
      <c r="BE8" s="6" t="str">
        <f>""</f>
        <v/>
      </c>
      <c r="BF8" s="6" t="str">
        <f>""</f>
        <v/>
      </c>
      <c r="BG8" s="6" t="str">
        <f t="shared" si="3"/>
        <v/>
      </c>
      <c r="BH8" s="6" t="str">
        <f t="shared" si="4"/>
        <v/>
      </c>
      <c r="BI8" s="6" t="str">
        <f>IF(G8="","",申込責任者!$N$11)</f>
        <v/>
      </c>
      <c r="BJ8" s="6" t="str">
        <f>IF(H8="","",申込責任者!$N$12)</f>
        <v/>
      </c>
    </row>
    <row r="9" spans="1:62">
      <c r="A9" s="6" t="str">
        <f>IF(受験者名簿!C15="","",受験者名簿!A15)</f>
        <v/>
      </c>
      <c r="B9" s="7" t="str">
        <f>IF(受験者名簿!AF15="","",受験者名簿!AF15)</f>
        <v/>
      </c>
      <c r="C9" s="7" t="str">
        <f t="shared" si="0"/>
        <v/>
      </c>
      <c r="D9" s="7" t="str">
        <f>IF(受験者名簿!K15="","",受験者名簿!K15)</f>
        <v/>
      </c>
      <c r="E9" s="7" t="str">
        <f>IF(受験者名簿!AK15="","",受験者名簿!AK15)</f>
        <v/>
      </c>
      <c r="F9" s="7" t="str">
        <f>IF(受験者名簿!J15="","",TEXT(SUBSTITUTE(受験者名簿!J15,".","/"),"yyyy/mm/dd"))</f>
        <v/>
      </c>
      <c r="G9" s="7" t="str">
        <f>IF(受験者名簿!C15="","",TRIM(受験者名簿!C15))</f>
        <v/>
      </c>
      <c r="H9" s="7" t="str">
        <f>IF(受験者名簿!D15="","",TRIM(受験者名簿!D15))</f>
        <v/>
      </c>
      <c r="I9" s="7" t="str">
        <f>IF(受験者名簿!E15="","",DBCS(TRIM(PHONETIC(受験者名簿!E15))))</f>
        <v/>
      </c>
      <c r="J9" s="7" t="str">
        <f>IF(受験者名簿!F15="","",DBCS(TRIM(PHONETIC(受験者名簿!F15))))</f>
        <v/>
      </c>
      <c r="K9" s="7" t="str">
        <f>IF(受験者名簿!G15="","",TRIM(PROPER(受験者名簿!G15)))</f>
        <v/>
      </c>
      <c r="L9" s="7" t="str">
        <f>IF(受験者名簿!H15="","",TRIM(PROPER(受験者名簿!H15)))</f>
        <v/>
      </c>
      <c r="M9" s="7" t="str">
        <f>IF(受験者名簿!R15="","",受験者名簿!R15)</f>
        <v/>
      </c>
      <c r="N9" s="7" t="str">
        <f>IF(M9="","",IF(受験者名簿!Q15="","後",受験者名簿!Q15))</f>
        <v/>
      </c>
      <c r="O9" s="7" t="str">
        <f>IF(受験者名簿!S15="","",受験者名簿!S15)</f>
        <v/>
      </c>
      <c r="P9" s="7" t="str">
        <f>IF(受験者名簿!T15="","",受験者名簿!T15)</f>
        <v/>
      </c>
      <c r="Q9" s="7" t="str">
        <f>IF(受験者名簿!U15="","",受験者名簿!U15)</f>
        <v/>
      </c>
      <c r="R9" s="7" t="str">
        <f>IF(受験者名簿!V15="","",受験者名簿!V15)</f>
        <v/>
      </c>
      <c r="S9" s="7" t="str">
        <f>IF(受験者名簿!W15="","",受験者名簿!W15)</f>
        <v/>
      </c>
      <c r="T9" s="7" t="str">
        <f>IF(受験者名簿!X15="","",受験者名簿!X15)</f>
        <v/>
      </c>
      <c r="U9" s="7" t="str">
        <f>IF(受験者名簿!Y15="","",受験者名簿!Y15)</f>
        <v/>
      </c>
      <c r="V9" s="7" t="str">
        <f>IF(受験者名簿!Z15="","",受験者名簿!Z15)</f>
        <v/>
      </c>
      <c r="W9" s="7" t="str">
        <f>IF(受験者名簿!AA15="","",受験者名簿!AA15)</f>
        <v/>
      </c>
      <c r="X9" s="7" t="str">
        <f>IF(受験者名簿!AB15="","",受験者名簿!AB15)</f>
        <v/>
      </c>
      <c r="Y9" s="7" t="str">
        <f>""</f>
        <v/>
      </c>
      <c r="Z9" s="7" t="str">
        <f>""</f>
        <v/>
      </c>
      <c r="AA9" s="7" t="str">
        <f>""</f>
        <v/>
      </c>
      <c r="AB9" s="7" t="str">
        <f>""</f>
        <v/>
      </c>
      <c r="AC9" s="7" t="str">
        <f>IF(受験者名簿!I15="","",TRIM(受験者名簿!I15))</f>
        <v/>
      </c>
      <c r="AD9" s="7" t="str">
        <f>""</f>
        <v/>
      </c>
      <c r="AE9" s="7" t="str">
        <f>IF(受験者名簿!L15="","",受験者名簿!L15)</f>
        <v/>
      </c>
      <c r="AF9" s="7" t="str">
        <f>IF(受験者名簿!AH15="","",受験者名簿!AH15)</f>
        <v/>
      </c>
      <c r="AG9" s="7" t="str">
        <f>IF(受験者名簿!B15="","",受験者名簿!B15)</f>
        <v/>
      </c>
      <c r="AH9" s="8" t="str">
        <f>IF(受験者名簿!AG15="","",受験者名簿!AG15)</f>
        <v/>
      </c>
      <c r="AI9" s="7" t="str">
        <f ca="1">IF(受験者名簿!AI15="","",受験者名簿!AI15)</f>
        <v/>
      </c>
      <c r="AJ9" s="7" t="str">
        <f>IF(受験者名簿!AJ15="","",受験者名簿!AJ15)</f>
        <v/>
      </c>
      <c r="AK9" s="7" t="str">
        <f>IF(G9="","",受験者名簿!AU15)</f>
        <v/>
      </c>
      <c r="AL9" s="7" t="str">
        <f>IF($G9="","",申込責任者!$N$42)</f>
        <v/>
      </c>
      <c r="AM9" s="7" t="str">
        <f>IF($G9="","",申込責任者!$N$43)</f>
        <v/>
      </c>
      <c r="AN9" s="7" t="str">
        <f>IF($G9="","",申込責任者!$N$45)</f>
        <v/>
      </c>
      <c r="AO9" s="7" t="str">
        <f>IF($G9="","",申込責任者!$N$44)</f>
        <v/>
      </c>
      <c r="AP9" s="7" t="str">
        <f>IF($G9="","",申込責任者!$N$46)</f>
        <v/>
      </c>
      <c r="AQ9" s="7" t="str">
        <f>IF($G9="","",申込責任者!$N$47)</f>
        <v/>
      </c>
      <c r="AR9" s="7" t="str">
        <f>IF($G9="","",申込責任者!$N$48)</f>
        <v/>
      </c>
      <c r="AS9" s="7" t="str">
        <f>IF($G9="","",申込責任者!$N$49)</f>
        <v/>
      </c>
      <c r="AT9" s="7" t="str">
        <f>IF($G9="","",申込責任者!$N$50)</f>
        <v/>
      </c>
      <c r="AU9" s="7" t="str">
        <f>IF($G9="","",申込責任者!$N$51)</f>
        <v/>
      </c>
      <c r="AV9" s="7" t="str">
        <f>IF($G9="","",申込責任者!$N$52)</f>
        <v/>
      </c>
      <c r="AW9" s="7" t="str">
        <f>IF($G9="","",申込責任者!$N$53)</f>
        <v/>
      </c>
      <c r="AX9" s="7" t="str">
        <f>IF($G9="","",申込責任者!$N$54)</f>
        <v/>
      </c>
      <c r="AY9" s="6" t="str">
        <f>IF($G9="","",申込責任者!$G$30&amp;"")</f>
        <v/>
      </c>
      <c r="AZ9" s="7" t="str">
        <f>IF($G9="","",申込責任者!$N$23)</f>
        <v/>
      </c>
      <c r="BA9" s="6" t="str">
        <f>IF($G9="","",受験者名簿!AW15)</f>
        <v/>
      </c>
      <c r="BB9" s="6" t="str">
        <f>IF(G9="","",申込責任者!$N$36)</f>
        <v/>
      </c>
      <c r="BC9" s="6" t="str">
        <f t="shared" si="1"/>
        <v/>
      </c>
      <c r="BD9" s="6" t="str">
        <f t="shared" si="2"/>
        <v/>
      </c>
      <c r="BE9" s="6" t="str">
        <f>""</f>
        <v/>
      </c>
      <c r="BF9" s="6" t="str">
        <f>""</f>
        <v/>
      </c>
      <c r="BG9" s="6" t="str">
        <f t="shared" si="3"/>
        <v/>
      </c>
      <c r="BH9" s="6" t="str">
        <f t="shared" si="4"/>
        <v/>
      </c>
      <c r="BI9" s="6" t="str">
        <f>IF(G9="","",申込責任者!$N$11)</f>
        <v/>
      </c>
      <c r="BJ9" s="6" t="str">
        <f>IF(H9="","",申込責任者!$N$12)</f>
        <v/>
      </c>
    </row>
    <row r="10" spans="1:62">
      <c r="A10" s="6" t="str">
        <f>IF(受験者名簿!C16="","",受験者名簿!A16)</f>
        <v/>
      </c>
      <c r="B10" s="7" t="str">
        <f>IF(受験者名簿!AF16="","",受験者名簿!AF16)</f>
        <v/>
      </c>
      <c r="C10" s="7" t="str">
        <f t="shared" si="0"/>
        <v/>
      </c>
      <c r="D10" s="7" t="str">
        <f>IF(受験者名簿!K16="","",受験者名簿!K16)</f>
        <v/>
      </c>
      <c r="E10" s="7" t="str">
        <f>IF(受験者名簿!AK16="","",受験者名簿!AK16)</f>
        <v/>
      </c>
      <c r="F10" s="7" t="str">
        <f>IF(受験者名簿!J16="","",TEXT(SUBSTITUTE(受験者名簿!J16,".","/"),"yyyy/mm/dd"))</f>
        <v/>
      </c>
      <c r="G10" s="7" t="str">
        <f>IF(受験者名簿!C16="","",TRIM(受験者名簿!C16))</f>
        <v/>
      </c>
      <c r="H10" s="7" t="str">
        <f>IF(受験者名簿!D16="","",TRIM(受験者名簿!D16))</f>
        <v/>
      </c>
      <c r="I10" s="7" t="str">
        <f>IF(受験者名簿!E16="","",DBCS(TRIM(PHONETIC(受験者名簿!E16))))</f>
        <v/>
      </c>
      <c r="J10" s="7" t="str">
        <f>IF(受験者名簿!F16="","",DBCS(TRIM(PHONETIC(受験者名簿!F16))))</f>
        <v/>
      </c>
      <c r="K10" s="7" t="str">
        <f>IF(受験者名簿!G16="","",TRIM(PROPER(受験者名簿!G16)))</f>
        <v/>
      </c>
      <c r="L10" s="7" t="str">
        <f>IF(受験者名簿!H16="","",TRIM(PROPER(受験者名簿!H16)))</f>
        <v/>
      </c>
      <c r="M10" s="7" t="str">
        <f>IF(受験者名簿!R16="","",受験者名簿!R16)</f>
        <v/>
      </c>
      <c r="N10" s="7" t="str">
        <f>IF(M10="","",IF(受験者名簿!Q16="","後",受験者名簿!Q16))</f>
        <v/>
      </c>
      <c r="O10" s="7" t="str">
        <f>IF(受験者名簿!S16="","",受験者名簿!S16)</f>
        <v/>
      </c>
      <c r="P10" s="7" t="str">
        <f>IF(受験者名簿!T16="","",受験者名簿!T16)</f>
        <v/>
      </c>
      <c r="Q10" s="7" t="str">
        <f>IF(受験者名簿!U16="","",受験者名簿!U16)</f>
        <v/>
      </c>
      <c r="R10" s="7" t="str">
        <f>IF(受験者名簿!V16="","",受験者名簿!V16)</f>
        <v/>
      </c>
      <c r="S10" s="7" t="str">
        <f>IF(受験者名簿!W16="","",受験者名簿!W16)</f>
        <v/>
      </c>
      <c r="T10" s="7" t="str">
        <f>IF(受験者名簿!X16="","",受験者名簿!X16)</f>
        <v/>
      </c>
      <c r="U10" s="7" t="str">
        <f>IF(受験者名簿!Y16="","",受験者名簿!Y16)</f>
        <v/>
      </c>
      <c r="V10" s="7" t="str">
        <f>IF(受験者名簿!Z16="","",受験者名簿!Z16)</f>
        <v/>
      </c>
      <c r="W10" s="7" t="str">
        <f>IF(受験者名簿!AA16="","",受験者名簿!AA16)</f>
        <v/>
      </c>
      <c r="X10" s="7" t="str">
        <f>IF(受験者名簿!AB16="","",受験者名簿!AB16)</f>
        <v/>
      </c>
      <c r="Y10" s="7" t="str">
        <f>""</f>
        <v/>
      </c>
      <c r="Z10" s="7" t="str">
        <f>""</f>
        <v/>
      </c>
      <c r="AA10" s="7" t="str">
        <f>""</f>
        <v/>
      </c>
      <c r="AB10" s="7" t="str">
        <f>""</f>
        <v/>
      </c>
      <c r="AC10" s="7" t="str">
        <f>IF(受験者名簿!I16="","",TRIM(受験者名簿!I16))</f>
        <v/>
      </c>
      <c r="AD10" s="7" t="str">
        <f>""</f>
        <v/>
      </c>
      <c r="AE10" s="7" t="str">
        <f>IF(受験者名簿!L16="","",受験者名簿!L16)</f>
        <v/>
      </c>
      <c r="AF10" s="7" t="str">
        <f>IF(受験者名簿!AH16="","",受験者名簿!AH16)</f>
        <v/>
      </c>
      <c r="AG10" s="7" t="str">
        <f>IF(受験者名簿!B16="","",受験者名簿!B16)</f>
        <v/>
      </c>
      <c r="AH10" s="8" t="str">
        <f>IF(受験者名簿!AG16="","",受験者名簿!AG16)</f>
        <v/>
      </c>
      <c r="AI10" s="7" t="str">
        <f ca="1">IF(受験者名簿!AI16="","",受験者名簿!AI16)</f>
        <v/>
      </c>
      <c r="AJ10" s="7" t="str">
        <f>IF(受験者名簿!AJ16="","",受験者名簿!AJ16)</f>
        <v/>
      </c>
      <c r="AK10" s="7" t="str">
        <f>IF(G10="","",受験者名簿!AU16)</f>
        <v/>
      </c>
      <c r="AL10" s="7" t="str">
        <f>IF($G10="","",申込責任者!$N$42)</f>
        <v/>
      </c>
      <c r="AM10" s="7" t="str">
        <f>IF($G10="","",申込責任者!$N$43)</f>
        <v/>
      </c>
      <c r="AN10" s="7" t="str">
        <f>IF($G10="","",申込責任者!$N$45)</f>
        <v/>
      </c>
      <c r="AO10" s="7" t="str">
        <f>IF($G10="","",申込責任者!$N$44)</f>
        <v/>
      </c>
      <c r="AP10" s="7" t="str">
        <f>IF($G10="","",申込責任者!$N$46)</f>
        <v/>
      </c>
      <c r="AQ10" s="7" t="str">
        <f>IF($G10="","",申込責任者!$N$47)</f>
        <v/>
      </c>
      <c r="AR10" s="7" t="str">
        <f>IF($G10="","",申込責任者!$N$48)</f>
        <v/>
      </c>
      <c r="AS10" s="7" t="str">
        <f>IF($G10="","",申込責任者!$N$49)</f>
        <v/>
      </c>
      <c r="AT10" s="7" t="str">
        <f>IF($G10="","",申込責任者!$N$50)</f>
        <v/>
      </c>
      <c r="AU10" s="7" t="str">
        <f>IF($G10="","",申込責任者!$N$51)</f>
        <v/>
      </c>
      <c r="AV10" s="7" t="str">
        <f>IF($G10="","",申込責任者!$N$52)</f>
        <v/>
      </c>
      <c r="AW10" s="7" t="str">
        <f>IF($G10="","",申込責任者!$N$53)</f>
        <v/>
      </c>
      <c r="AX10" s="7" t="str">
        <f>IF($G10="","",申込責任者!$N$54)</f>
        <v/>
      </c>
      <c r="AY10" s="6" t="str">
        <f>IF($G10="","",申込責任者!$G$30&amp;"")</f>
        <v/>
      </c>
      <c r="AZ10" s="7" t="str">
        <f>IF($G10="","",申込責任者!$N$23)</f>
        <v/>
      </c>
      <c r="BA10" s="6" t="str">
        <f>IF($G10="","",受験者名簿!AW16)</f>
        <v/>
      </c>
      <c r="BB10" s="6" t="str">
        <f>IF(G10="","",申込責任者!$N$36)</f>
        <v/>
      </c>
      <c r="BC10" s="6" t="str">
        <f t="shared" si="1"/>
        <v/>
      </c>
      <c r="BD10" s="6" t="str">
        <f t="shared" si="2"/>
        <v/>
      </c>
      <c r="BE10" s="6" t="str">
        <f>""</f>
        <v/>
      </c>
      <c r="BF10" s="6" t="str">
        <f>""</f>
        <v/>
      </c>
      <c r="BG10" s="6" t="str">
        <f t="shared" si="3"/>
        <v/>
      </c>
      <c r="BH10" s="6" t="str">
        <f t="shared" si="4"/>
        <v/>
      </c>
      <c r="BI10" s="6" t="str">
        <f>IF(G10="","",申込責任者!$N$11)</f>
        <v/>
      </c>
      <c r="BJ10" s="6" t="str">
        <f>IF(H10="","",申込責任者!$N$12)</f>
        <v/>
      </c>
    </row>
    <row r="11" spans="1:62">
      <c r="A11" s="6" t="str">
        <f>IF(受験者名簿!C17="","",受験者名簿!A17)</f>
        <v/>
      </c>
      <c r="B11" s="7" t="str">
        <f>IF(受験者名簿!AF17="","",受験者名簿!AF17)</f>
        <v/>
      </c>
      <c r="C11" s="7" t="str">
        <f t="shared" si="0"/>
        <v/>
      </c>
      <c r="D11" s="7" t="str">
        <f>IF(受験者名簿!K17="","",受験者名簿!K17)</f>
        <v/>
      </c>
      <c r="E11" s="7" t="str">
        <f>IF(受験者名簿!AK17="","",受験者名簿!AK17)</f>
        <v/>
      </c>
      <c r="F11" s="7" t="str">
        <f>IF(受験者名簿!J17="","",TEXT(SUBSTITUTE(受験者名簿!J17,".","/"),"yyyy/mm/dd"))</f>
        <v/>
      </c>
      <c r="G11" s="7" t="str">
        <f>IF(受験者名簿!C17="","",TRIM(受験者名簿!C17))</f>
        <v/>
      </c>
      <c r="H11" s="7" t="str">
        <f>IF(受験者名簿!D17="","",TRIM(受験者名簿!D17))</f>
        <v/>
      </c>
      <c r="I11" s="7" t="str">
        <f>IF(受験者名簿!E17="","",DBCS(TRIM(PHONETIC(受験者名簿!E17))))</f>
        <v/>
      </c>
      <c r="J11" s="7" t="str">
        <f>IF(受験者名簿!F17="","",DBCS(TRIM(PHONETIC(受験者名簿!F17))))</f>
        <v/>
      </c>
      <c r="K11" s="7" t="str">
        <f>IF(受験者名簿!G17="","",TRIM(PROPER(受験者名簿!G17)))</f>
        <v/>
      </c>
      <c r="L11" s="7" t="str">
        <f>IF(受験者名簿!H17="","",TRIM(PROPER(受験者名簿!H17)))</f>
        <v/>
      </c>
      <c r="M11" s="7" t="str">
        <f>IF(受験者名簿!R17="","",受験者名簿!R17)</f>
        <v/>
      </c>
      <c r="N11" s="7" t="str">
        <f>IF(M11="","",IF(受験者名簿!Q17="","後",受験者名簿!Q17))</f>
        <v/>
      </c>
      <c r="O11" s="7" t="str">
        <f>IF(受験者名簿!S17="","",受験者名簿!S17)</f>
        <v/>
      </c>
      <c r="P11" s="7" t="str">
        <f>IF(受験者名簿!T17="","",受験者名簿!T17)</f>
        <v/>
      </c>
      <c r="Q11" s="7" t="str">
        <f>IF(受験者名簿!U17="","",受験者名簿!U17)</f>
        <v/>
      </c>
      <c r="R11" s="7" t="str">
        <f>IF(受験者名簿!V17="","",受験者名簿!V17)</f>
        <v/>
      </c>
      <c r="S11" s="7" t="str">
        <f>IF(受験者名簿!W17="","",受験者名簿!W17)</f>
        <v/>
      </c>
      <c r="T11" s="7" t="str">
        <f>IF(受験者名簿!X17="","",受験者名簿!X17)</f>
        <v/>
      </c>
      <c r="U11" s="7" t="str">
        <f>IF(受験者名簿!Y17="","",受験者名簿!Y17)</f>
        <v/>
      </c>
      <c r="V11" s="7" t="str">
        <f>IF(受験者名簿!Z17="","",受験者名簿!Z17)</f>
        <v/>
      </c>
      <c r="W11" s="7" t="str">
        <f>IF(受験者名簿!AA17="","",受験者名簿!AA17)</f>
        <v/>
      </c>
      <c r="X11" s="7" t="str">
        <f>IF(受験者名簿!AB17="","",受験者名簿!AB17)</f>
        <v/>
      </c>
      <c r="Y11" s="7" t="str">
        <f>""</f>
        <v/>
      </c>
      <c r="Z11" s="7" t="str">
        <f>""</f>
        <v/>
      </c>
      <c r="AA11" s="7" t="str">
        <f>""</f>
        <v/>
      </c>
      <c r="AB11" s="7" t="str">
        <f>""</f>
        <v/>
      </c>
      <c r="AC11" s="7" t="str">
        <f>IF(受験者名簿!I17="","",TRIM(受験者名簿!I17))</f>
        <v/>
      </c>
      <c r="AD11" s="7" t="str">
        <f>""</f>
        <v/>
      </c>
      <c r="AE11" s="7" t="str">
        <f>IF(受験者名簿!L17="","",受験者名簿!L17)</f>
        <v/>
      </c>
      <c r="AF11" s="7" t="str">
        <f>IF(受験者名簿!AH17="","",受験者名簿!AH17)</f>
        <v/>
      </c>
      <c r="AG11" s="7" t="str">
        <f>IF(受験者名簿!B17="","",受験者名簿!B17)</f>
        <v/>
      </c>
      <c r="AH11" s="8" t="str">
        <f>IF(受験者名簿!AG17="","",受験者名簿!AG17)</f>
        <v/>
      </c>
      <c r="AI11" s="7" t="str">
        <f ca="1">IF(受験者名簿!AI17="","",受験者名簿!AI17)</f>
        <v/>
      </c>
      <c r="AJ11" s="7" t="str">
        <f>IF(受験者名簿!AJ17="","",受験者名簿!AJ17)</f>
        <v/>
      </c>
      <c r="AK11" s="7" t="str">
        <f>IF(G11="","",受験者名簿!AU17)</f>
        <v/>
      </c>
      <c r="AL11" s="7" t="str">
        <f>IF($G11="","",申込責任者!$N$42)</f>
        <v/>
      </c>
      <c r="AM11" s="7" t="str">
        <f>IF($G11="","",申込責任者!$N$43)</f>
        <v/>
      </c>
      <c r="AN11" s="7" t="str">
        <f>IF($G11="","",申込責任者!$N$45)</f>
        <v/>
      </c>
      <c r="AO11" s="7" t="str">
        <f>IF($G11="","",申込責任者!$N$44)</f>
        <v/>
      </c>
      <c r="AP11" s="7" t="str">
        <f>IF($G11="","",申込責任者!$N$46)</f>
        <v/>
      </c>
      <c r="AQ11" s="7" t="str">
        <f>IF($G11="","",申込責任者!$N$47)</f>
        <v/>
      </c>
      <c r="AR11" s="7" t="str">
        <f>IF($G11="","",申込責任者!$N$48)</f>
        <v/>
      </c>
      <c r="AS11" s="7" t="str">
        <f>IF($G11="","",申込責任者!$N$49)</f>
        <v/>
      </c>
      <c r="AT11" s="7" t="str">
        <f>IF($G11="","",申込責任者!$N$50)</f>
        <v/>
      </c>
      <c r="AU11" s="7" t="str">
        <f>IF($G11="","",申込責任者!$N$51)</f>
        <v/>
      </c>
      <c r="AV11" s="7" t="str">
        <f>IF($G11="","",申込責任者!$N$52)</f>
        <v/>
      </c>
      <c r="AW11" s="7" t="str">
        <f>IF($G11="","",申込責任者!$N$53)</f>
        <v/>
      </c>
      <c r="AX11" s="7" t="str">
        <f>IF($G11="","",申込責任者!$N$54)</f>
        <v/>
      </c>
      <c r="AY11" s="6" t="str">
        <f>IF($G11="","",申込責任者!$G$30&amp;"")</f>
        <v/>
      </c>
      <c r="AZ11" s="7" t="str">
        <f>IF($G11="","",申込責任者!$N$23)</f>
        <v/>
      </c>
      <c r="BA11" s="6" t="str">
        <f>IF($G11="","",受験者名簿!AW17)</f>
        <v/>
      </c>
      <c r="BB11" s="6" t="str">
        <f>IF(G11="","",申込責任者!$N$36)</f>
        <v/>
      </c>
      <c r="BC11" s="6" t="str">
        <f t="shared" si="1"/>
        <v/>
      </c>
      <c r="BD11" s="6" t="str">
        <f t="shared" si="2"/>
        <v/>
      </c>
      <c r="BE11" s="6" t="str">
        <f>""</f>
        <v/>
      </c>
      <c r="BF11" s="6" t="str">
        <f>""</f>
        <v/>
      </c>
      <c r="BG11" s="6" t="str">
        <f t="shared" si="3"/>
        <v/>
      </c>
      <c r="BH11" s="6" t="str">
        <f t="shared" si="4"/>
        <v/>
      </c>
      <c r="BI11" s="6" t="str">
        <f>IF(G11="","",申込責任者!$N$11)</f>
        <v/>
      </c>
      <c r="BJ11" s="6" t="str">
        <f>IF(H11="","",申込責任者!$N$12)</f>
        <v/>
      </c>
    </row>
    <row r="12" spans="1:62">
      <c r="A12" s="6" t="str">
        <f>IF(受験者名簿!C18="","",受験者名簿!A18)</f>
        <v/>
      </c>
      <c r="B12" s="7" t="str">
        <f>IF(受験者名簿!AF18="","",受験者名簿!AF18)</f>
        <v/>
      </c>
      <c r="C12" s="7" t="str">
        <f t="shared" si="0"/>
        <v/>
      </c>
      <c r="D12" s="7" t="str">
        <f>IF(受験者名簿!K18="","",受験者名簿!K18)</f>
        <v/>
      </c>
      <c r="E12" s="7" t="str">
        <f>IF(受験者名簿!AK18="","",受験者名簿!AK18)</f>
        <v/>
      </c>
      <c r="F12" s="7" t="str">
        <f>IF(受験者名簿!J18="","",TEXT(SUBSTITUTE(受験者名簿!J18,".","/"),"yyyy/mm/dd"))</f>
        <v/>
      </c>
      <c r="G12" s="7" t="str">
        <f>IF(受験者名簿!C18="","",TRIM(受験者名簿!C18))</f>
        <v/>
      </c>
      <c r="H12" s="7" t="str">
        <f>IF(受験者名簿!D18="","",TRIM(受験者名簿!D18))</f>
        <v/>
      </c>
      <c r="I12" s="7" t="str">
        <f>IF(受験者名簿!E18="","",DBCS(TRIM(PHONETIC(受験者名簿!E18))))</f>
        <v/>
      </c>
      <c r="J12" s="7" t="str">
        <f>IF(受験者名簿!F18="","",DBCS(TRIM(PHONETIC(受験者名簿!F18))))</f>
        <v/>
      </c>
      <c r="K12" s="7" t="str">
        <f>IF(受験者名簿!G18="","",TRIM(PROPER(受験者名簿!G18)))</f>
        <v/>
      </c>
      <c r="L12" s="7" t="str">
        <f>IF(受験者名簿!H18="","",TRIM(PROPER(受験者名簿!H18)))</f>
        <v/>
      </c>
      <c r="M12" s="7" t="str">
        <f>IF(受験者名簿!R18="","",受験者名簿!R18)</f>
        <v/>
      </c>
      <c r="N12" s="7" t="str">
        <f>IF(M12="","",IF(受験者名簿!Q18="","後",受験者名簿!Q18))</f>
        <v/>
      </c>
      <c r="O12" s="7" t="str">
        <f>IF(受験者名簿!S18="","",受験者名簿!S18)</f>
        <v/>
      </c>
      <c r="P12" s="7" t="str">
        <f>IF(受験者名簿!T18="","",受験者名簿!T18)</f>
        <v/>
      </c>
      <c r="Q12" s="7" t="str">
        <f>IF(受験者名簿!U18="","",受験者名簿!U18)</f>
        <v/>
      </c>
      <c r="R12" s="7" t="str">
        <f>IF(受験者名簿!V18="","",受験者名簿!V18)</f>
        <v/>
      </c>
      <c r="S12" s="7" t="str">
        <f>IF(受験者名簿!W18="","",受験者名簿!W18)</f>
        <v/>
      </c>
      <c r="T12" s="7" t="str">
        <f>IF(受験者名簿!X18="","",受験者名簿!X18)</f>
        <v/>
      </c>
      <c r="U12" s="7" t="str">
        <f>IF(受験者名簿!Y18="","",受験者名簿!Y18)</f>
        <v/>
      </c>
      <c r="V12" s="7" t="str">
        <f>IF(受験者名簿!Z18="","",受験者名簿!Z18)</f>
        <v/>
      </c>
      <c r="W12" s="7" t="str">
        <f>IF(受験者名簿!AA18="","",受験者名簿!AA18)</f>
        <v/>
      </c>
      <c r="X12" s="7" t="str">
        <f>IF(受験者名簿!AB18="","",受験者名簿!AB18)</f>
        <v/>
      </c>
      <c r="Y12" s="7" t="str">
        <f>""</f>
        <v/>
      </c>
      <c r="Z12" s="7" t="str">
        <f>""</f>
        <v/>
      </c>
      <c r="AA12" s="7" t="str">
        <f>""</f>
        <v/>
      </c>
      <c r="AB12" s="7" t="str">
        <f>""</f>
        <v/>
      </c>
      <c r="AC12" s="7" t="str">
        <f>IF(受験者名簿!I18="","",TRIM(受験者名簿!I18))</f>
        <v/>
      </c>
      <c r="AD12" s="7" t="str">
        <f>""</f>
        <v/>
      </c>
      <c r="AE12" s="7" t="str">
        <f>IF(受験者名簿!L18="","",受験者名簿!L18)</f>
        <v/>
      </c>
      <c r="AF12" s="7" t="str">
        <f>IF(受験者名簿!AH18="","",受験者名簿!AH18)</f>
        <v/>
      </c>
      <c r="AG12" s="7" t="str">
        <f>IF(受験者名簿!B18="","",受験者名簿!B18)</f>
        <v/>
      </c>
      <c r="AH12" s="8" t="str">
        <f>IF(受験者名簿!AG18="","",受験者名簿!AG18)</f>
        <v/>
      </c>
      <c r="AI12" s="7" t="str">
        <f ca="1">IF(受験者名簿!AI18="","",受験者名簿!AI18)</f>
        <v/>
      </c>
      <c r="AJ12" s="7" t="str">
        <f>IF(受験者名簿!AJ18="","",受験者名簿!AJ18)</f>
        <v/>
      </c>
      <c r="AK12" s="7" t="str">
        <f>IF(G12="","",受験者名簿!AU18)</f>
        <v/>
      </c>
      <c r="AL12" s="7" t="str">
        <f>IF($G12="","",申込責任者!$N$42)</f>
        <v/>
      </c>
      <c r="AM12" s="7" t="str">
        <f>IF($G12="","",申込責任者!$N$43)</f>
        <v/>
      </c>
      <c r="AN12" s="7" t="str">
        <f>IF($G12="","",申込責任者!$N$45)</f>
        <v/>
      </c>
      <c r="AO12" s="7" t="str">
        <f>IF($G12="","",申込責任者!$N$44)</f>
        <v/>
      </c>
      <c r="AP12" s="7" t="str">
        <f>IF($G12="","",申込責任者!$N$46)</f>
        <v/>
      </c>
      <c r="AQ12" s="7" t="str">
        <f>IF($G12="","",申込責任者!$N$47)</f>
        <v/>
      </c>
      <c r="AR12" s="7" t="str">
        <f>IF($G12="","",申込責任者!$N$48)</f>
        <v/>
      </c>
      <c r="AS12" s="7" t="str">
        <f>IF($G12="","",申込責任者!$N$49)</f>
        <v/>
      </c>
      <c r="AT12" s="7" t="str">
        <f>IF($G12="","",申込責任者!$N$50)</f>
        <v/>
      </c>
      <c r="AU12" s="7" t="str">
        <f>IF($G12="","",申込責任者!$N$51)</f>
        <v/>
      </c>
      <c r="AV12" s="7" t="str">
        <f>IF($G12="","",申込責任者!$N$52)</f>
        <v/>
      </c>
      <c r="AW12" s="7" t="str">
        <f>IF($G12="","",申込責任者!$N$53)</f>
        <v/>
      </c>
      <c r="AX12" s="7" t="str">
        <f>IF($G12="","",申込責任者!$N$54)</f>
        <v/>
      </c>
      <c r="AY12" s="6" t="str">
        <f>IF($G12="","",申込責任者!$G$30&amp;"")</f>
        <v/>
      </c>
      <c r="AZ12" s="7" t="str">
        <f>IF($G12="","",申込責任者!$N$23)</f>
        <v/>
      </c>
      <c r="BA12" s="6" t="str">
        <f>IF($G12="","",受験者名簿!AW18)</f>
        <v/>
      </c>
      <c r="BB12" s="6" t="str">
        <f>IF(G12="","",申込責任者!$N$36)</f>
        <v/>
      </c>
      <c r="BC12" s="6" t="str">
        <f t="shared" si="1"/>
        <v/>
      </c>
      <c r="BD12" s="6" t="str">
        <f t="shared" si="2"/>
        <v/>
      </c>
      <c r="BE12" s="6" t="str">
        <f>""</f>
        <v/>
      </c>
      <c r="BF12" s="6" t="str">
        <f>""</f>
        <v/>
      </c>
      <c r="BG12" s="6" t="str">
        <f t="shared" si="3"/>
        <v/>
      </c>
      <c r="BH12" s="6" t="str">
        <f t="shared" si="4"/>
        <v/>
      </c>
      <c r="BI12" s="6" t="str">
        <f>IF(G12="","",申込責任者!$N$11)</f>
        <v/>
      </c>
      <c r="BJ12" s="6" t="str">
        <f>IF(H12="","",申込責任者!$N$12)</f>
        <v/>
      </c>
    </row>
    <row r="13" spans="1:62">
      <c r="A13" s="6" t="str">
        <f>IF(受験者名簿!C19="","",受験者名簿!A19)</f>
        <v/>
      </c>
      <c r="B13" s="7" t="str">
        <f>IF(受験者名簿!AF19="","",受験者名簿!AF19)</f>
        <v/>
      </c>
      <c r="C13" s="7" t="str">
        <f t="shared" si="0"/>
        <v/>
      </c>
      <c r="D13" s="7" t="str">
        <f>IF(受験者名簿!K19="","",受験者名簿!K19)</f>
        <v/>
      </c>
      <c r="E13" s="7" t="str">
        <f>IF(受験者名簿!AK19="","",受験者名簿!AK19)</f>
        <v/>
      </c>
      <c r="F13" s="7" t="str">
        <f>IF(受験者名簿!J19="","",TEXT(SUBSTITUTE(受験者名簿!J19,".","/"),"yyyy/mm/dd"))</f>
        <v/>
      </c>
      <c r="G13" s="7" t="str">
        <f>IF(受験者名簿!C19="","",TRIM(受験者名簿!C19))</f>
        <v/>
      </c>
      <c r="H13" s="7" t="str">
        <f>IF(受験者名簿!D19="","",TRIM(受験者名簿!D19))</f>
        <v/>
      </c>
      <c r="I13" s="7" t="str">
        <f>IF(受験者名簿!E19="","",DBCS(TRIM(PHONETIC(受験者名簿!E19))))</f>
        <v/>
      </c>
      <c r="J13" s="7" t="str">
        <f>IF(受験者名簿!F19="","",DBCS(TRIM(PHONETIC(受験者名簿!F19))))</f>
        <v/>
      </c>
      <c r="K13" s="7" t="str">
        <f>IF(受験者名簿!G19="","",TRIM(PROPER(受験者名簿!G19)))</f>
        <v/>
      </c>
      <c r="L13" s="7" t="str">
        <f>IF(受験者名簿!H19="","",TRIM(PROPER(受験者名簿!H19)))</f>
        <v/>
      </c>
      <c r="M13" s="7" t="str">
        <f>IF(受験者名簿!R19="","",受験者名簿!R19)</f>
        <v/>
      </c>
      <c r="N13" s="7" t="str">
        <f>IF(M13="","",IF(受験者名簿!Q19="","後",受験者名簿!Q19))</f>
        <v/>
      </c>
      <c r="O13" s="7" t="str">
        <f>IF(受験者名簿!S19="","",受験者名簿!S19)</f>
        <v/>
      </c>
      <c r="P13" s="7" t="str">
        <f>IF(受験者名簿!T19="","",受験者名簿!T19)</f>
        <v/>
      </c>
      <c r="Q13" s="7" t="str">
        <f>IF(受験者名簿!U19="","",受験者名簿!U19)</f>
        <v/>
      </c>
      <c r="R13" s="7" t="str">
        <f>IF(受験者名簿!V19="","",受験者名簿!V19)</f>
        <v/>
      </c>
      <c r="S13" s="7" t="str">
        <f>IF(受験者名簿!W19="","",受験者名簿!W19)</f>
        <v/>
      </c>
      <c r="T13" s="7" t="str">
        <f>IF(受験者名簿!X19="","",受験者名簿!X19)</f>
        <v/>
      </c>
      <c r="U13" s="7" t="str">
        <f>IF(受験者名簿!Y19="","",受験者名簿!Y19)</f>
        <v/>
      </c>
      <c r="V13" s="7" t="str">
        <f>IF(受験者名簿!Z19="","",受験者名簿!Z19)</f>
        <v/>
      </c>
      <c r="W13" s="7" t="str">
        <f>IF(受験者名簿!AA19="","",受験者名簿!AA19)</f>
        <v/>
      </c>
      <c r="X13" s="7" t="str">
        <f>IF(受験者名簿!AB19="","",受験者名簿!AB19)</f>
        <v/>
      </c>
      <c r="Y13" s="7" t="str">
        <f>""</f>
        <v/>
      </c>
      <c r="Z13" s="7" t="str">
        <f>""</f>
        <v/>
      </c>
      <c r="AA13" s="7" t="str">
        <f>""</f>
        <v/>
      </c>
      <c r="AB13" s="7" t="str">
        <f>""</f>
        <v/>
      </c>
      <c r="AC13" s="7" t="str">
        <f>IF(受験者名簿!I19="","",TRIM(受験者名簿!I19))</f>
        <v/>
      </c>
      <c r="AD13" s="7" t="str">
        <f>""</f>
        <v/>
      </c>
      <c r="AE13" s="7" t="str">
        <f>IF(受験者名簿!L19="","",受験者名簿!L19)</f>
        <v/>
      </c>
      <c r="AF13" s="7" t="str">
        <f>IF(受験者名簿!AH19="","",受験者名簿!AH19)</f>
        <v/>
      </c>
      <c r="AG13" s="7" t="str">
        <f>IF(受験者名簿!B19="","",受験者名簿!B19)</f>
        <v/>
      </c>
      <c r="AH13" s="8" t="str">
        <f>IF(受験者名簿!AG19="","",受験者名簿!AG19)</f>
        <v/>
      </c>
      <c r="AI13" s="7" t="str">
        <f ca="1">IF(受験者名簿!AI19="","",受験者名簿!AI19)</f>
        <v/>
      </c>
      <c r="AJ13" s="7" t="str">
        <f>IF(受験者名簿!AJ19="","",受験者名簿!AJ19)</f>
        <v/>
      </c>
      <c r="AK13" s="7" t="str">
        <f>IF(G13="","",受験者名簿!AU19)</f>
        <v/>
      </c>
      <c r="AL13" s="7" t="str">
        <f>IF($G13="","",申込責任者!$N$42)</f>
        <v/>
      </c>
      <c r="AM13" s="7" t="str">
        <f>IF($G13="","",申込責任者!$N$43)</f>
        <v/>
      </c>
      <c r="AN13" s="7" t="str">
        <f>IF($G13="","",申込責任者!$N$45)</f>
        <v/>
      </c>
      <c r="AO13" s="7" t="str">
        <f>IF($G13="","",申込責任者!$N$44)</f>
        <v/>
      </c>
      <c r="AP13" s="7" t="str">
        <f>IF($G13="","",申込責任者!$N$46)</f>
        <v/>
      </c>
      <c r="AQ13" s="7" t="str">
        <f>IF($G13="","",申込責任者!$N$47)</f>
        <v/>
      </c>
      <c r="AR13" s="7" t="str">
        <f>IF($G13="","",申込責任者!$N$48)</f>
        <v/>
      </c>
      <c r="AS13" s="7" t="str">
        <f>IF($G13="","",申込責任者!$N$49)</f>
        <v/>
      </c>
      <c r="AT13" s="7" t="str">
        <f>IF($G13="","",申込責任者!$N$50)</f>
        <v/>
      </c>
      <c r="AU13" s="7" t="str">
        <f>IF($G13="","",申込責任者!$N$51)</f>
        <v/>
      </c>
      <c r="AV13" s="7" t="str">
        <f>IF($G13="","",申込責任者!$N$52)</f>
        <v/>
      </c>
      <c r="AW13" s="7" t="str">
        <f>IF($G13="","",申込責任者!$N$53)</f>
        <v/>
      </c>
      <c r="AX13" s="7" t="str">
        <f>IF($G13="","",申込責任者!$N$54)</f>
        <v/>
      </c>
      <c r="AY13" s="6" t="str">
        <f>IF($G13="","",申込責任者!$G$30&amp;"")</f>
        <v/>
      </c>
      <c r="AZ13" s="7" t="str">
        <f>IF($G13="","",申込責任者!$N$23)</f>
        <v/>
      </c>
      <c r="BA13" s="6" t="str">
        <f>IF($G13="","",受験者名簿!AW19)</f>
        <v/>
      </c>
      <c r="BB13" s="6" t="str">
        <f>IF(G13="","",申込責任者!$N$36)</f>
        <v/>
      </c>
      <c r="BC13" s="6" t="str">
        <f t="shared" si="1"/>
        <v/>
      </c>
      <c r="BD13" s="6" t="str">
        <f t="shared" si="2"/>
        <v/>
      </c>
      <c r="BE13" s="6" t="str">
        <f>""</f>
        <v/>
      </c>
      <c r="BF13" s="6" t="str">
        <f>""</f>
        <v/>
      </c>
      <c r="BG13" s="6" t="str">
        <f t="shared" si="3"/>
        <v/>
      </c>
      <c r="BH13" s="6" t="str">
        <f t="shared" si="4"/>
        <v/>
      </c>
      <c r="BI13" s="6" t="str">
        <f>IF(G13="","",申込責任者!$N$11)</f>
        <v/>
      </c>
      <c r="BJ13" s="6" t="str">
        <f>IF(H13="","",申込責任者!$N$12)</f>
        <v/>
      </c>
    </row>
    <row r="14" spans="1:62">
      <c r="A14" s="6" t="str">
        <f>IF(受験者名簿!C20="","",受験者名簿!A20)</f>
        <v/>
      </c>
      <c r="B14" s="7" t="str">
        <f>IF(受験者名簿!AF20="","",受験者名簿!AF20)</f>
        <v/>
      </c>
      <c r="C14" s="7" t="str">
        <f t="shared" si="0"/>
        <v/>
      </c>
      <c r="D14" s="7" t="str">
        <f>IF(受験者名簿!K20="","",受験者名簿!K20)</f>
        <v/>
      </c>
      <c r="E14" s="7" t="str">
        <f>IF(受験者名簿!AK20="","",受験者名簿!AK20)</f>
        <v/>
      </c>
      <c r="F14" s="7" t="str">
        <f>IF(受験者名簿!J20="","",TEXT(SUBSTITUTE(受験者名簿!J20,".","/"),"yyyy/mm/dd"))</f>
        <v/>
      </c>
      <c r="G14" s="7" t="str">
        <f>IF(受験者名簿!C20="","",TRIM(受験者名簿!C20))</f>
        <v/>
      </c>
      <c r="H14" s="7" t="str">
        <f>IF(受験者名簿!D20="","",TRIM(受験者名簿!D20))</f>
        <v/>
      </c>
      <c r="I14" s="7" t="str">
        <f>IF(受験者名簿!E20="","",DBCS(TRIM(PHONETIC(受験者名簿!E20))))</f>
        <v/>
      </c>
      <c r="J14" s="7" t="str">
        <f>IF(受験者名簿!F20="","",DBCS(TRIM(PHONETIC(受験者名簿!F20))))</f>
        <v/>
      </c>
      <c r="K14" s="7" t="str">
        <f>IF(受験者名簿!G20="","",TRIM(PROPER(受験者名簿!G20)))</f>
        <v/>
      </c>
      <c r="L14" s="7" t="str">
        <f>IF(受験者名簿!H20="","",TRIM(PROPER(受験者名簿!H20)))</f>
        <v/>
      </c>
      <c r="M14" s="7" t="str">
        <f>IF(受験者名簿!R20="","",受験者名簿!R20)</f>
        <v/>
      </c>
      <c r="N14" s="7" t="str">
        <f>IF(M14="","",IF(受験者名簿!Q20="","後",受験者名簿!Q20))</f>
        <v/>
      </c>
      <c r="O14" s="7" t="str">
        <f>IF(受験者名簿!S20="","",受験者名簿!S20)</f>
        <v/>
      </c>
      <c r="P14" s="7" t="str">
        <f>IF(受験者名簿!T20="","",受験者名簿!T20)</f>
        <v/>
      </c>
      <c r="Q14" s="7" t="str">
        <f>IF(受験者名簿!U20="","",受験者名簿!U20)</f>
        <v/>
      </c>
      <c r="R14" s="7" t="str">
        <f>IF(受験者名簿!V20="","",受験者名簿!V20)</f>
        <v/>
      </c>
      <c r="S14" s="7" t="str">
        <f>IF(受験者名簿!W20="","",受験者名簿!W20)</f>
        <v/>
      </c>
      <c r="T14" s="7" t="str">
        <f>IF(受験者名簿!X20="","",受験者名簿!X20)</f>
        <v/>
      </c>
      <c r="U14" s="7" t="str">
        <f>IF(受験者名簿!Y20="","",受験者名簿!Y20)</f>
        <v/>
      </c>
      <c r="V14" s="7" t="str">
        <f>IF(受験者名簿!Z20="","",受験者名簿!Z20)</f>
        <v/>
      </c>
      <c r="W14" s="7" t="str">
        <f>IF(受験者名簿!AA20="","",受験者名簿!AA20)</f>
        <v/>
      </c>
      <c r="X14" s="7" t="str">
        <f>IF(受験者名簿!AB20="","",受験者名簿!AB20)</f>
        <v/>
      </c>
      <c r="Y14" s="7" t="str">
        <f>""</f>
        <v/>
      </c>
      <c r="Z14" s="7" t="str">
        <f>""</f>
        <v/>
      </c>
      <c r="AA14" s="7" t="str">
        <f>""</f>
        <v/>
      </c>
      <c r="AB14" s="7" t="str">
        <f>""</f>
        <v/>
      </c>
      <c r="AC14" s="7" t="str">
        <f>IF(受験者名簿!I20="","",TRIM(受験者名簿!I20))</f>
        <v/>
      </c>
      <c r="AD14" s="7" t="str">
        <f>""</f>
        <v/>
      </c>
      <c r="AE14" s="7" t="str">
        <f>IF(受験者名簿!L20="","",受験者名簿!L20)</f>
        <v/>
      </c>
      <c r="AF14" s="7" t="str">
        <f>IF(受験者名簿!AH20="","",受験者名簿!AH20)</f>
        <v/>
      </c>
      <c r="AG14" s="7" t="str">
        <f>IF(受験者名簿!B20="","",受験者名簿!B20)</f>
        <v/>
      </c>
      <c r="AH14" s="8" t="str">
        <f>IF(受験者名簿!AG20="","",受験者名簿!AG20)</f>
        <v/>
      </c>
      <c r="AI14" s="7" t="str">
        <f ca="1">IF(受験者名簿!AI20="","",受験者名簿!AI20)</f>
        <v/>
      </c>
      <c r="AJ14" s="7" t="str">
        <f>IF(受験者名簿!AJ20="","",受験者名簿!AJ20)</f>
        <v/>
      </c>
      <c r="AK14" s="7" t="str">
        <f>IF(G14="","",受験者名簿!AU20)</f>
        <v/>
      </c>
      <c r="AL14" s="7" t="str">
        <f>IF($G14="","",申込責任者!$N$42)</f>
        <v/>
      </c>
      <c r="AM14" s="7" t="str">
        <f>IF($G14="","",申込責任者!$N$43)</f>
        <v/>
      </c>
      <c r="AN14" s="7" t="str">
        <f>IF($G14="","",申込責任者!$N$45)</f>
        <v/>
      </c>
      <c r="AO14" s="7" t="str">
        <f>IF($G14="","",申込責任者!$N$44)</f>
        <v/>
      </c>
      <c r="AP14" s="7" t="str">
        <f>IF($G14="","",申込責任者!$N$46)</f>
        <v/>
      </c>
      <c r="AQ14" s="7" t="str">
        <f>IF($G14="","",申込責任者!$N$47)</f>
        <v/>
      </c>
      <c r="AR14" s="7" t="str">
        <f>IF($G14="","",申込責任者!$N$48)</f>
        <v/>
      </c>
      <c r="AS14" s="7" t="str">
        <f>IF($G14="","",申込責任者!$N$49)</f>
        <v/>
      </c>
      <c r="AT14" s="7" t="str">
        <f>IF($G14="","",申込責任者!$N$50)</f>
        <v/>
      </c>
      <c r="AU14" s="7" t="str">
        <f>IF($G14="","",申込責任者!$N$51)</f>
        <v/>
      </c>
      <c r="AV14" s="7" t="str">
        <f>IF($G14="","",申込責任者!$N$52)</f>
        <v/>
      </c>
      <c r="AW14" s="7" t="str">
        <f>IF($G14="","",申込責任者!$N$53)</f>
        <v/>
      </c>
      <c r="AX14" s="7" t="str">
        <f>IF($G14="","",申込責任者!$N$54)</f>
        <v/>
      </c>
      <c r="AY14" s="6" t="str">
        <f>IF($G14="","",申込責任者!$G$30&amp;"")</f>
        <v/>
      </c>
      <c r="AZ14" s="7" t="str">
        <f>IF($G14="","",申込責任者!$N$23)</f>
        <v/>
      </c>
      <c r="BA14" s="6" t="str">
        <f>IF($G14="","",受験者名簿!AW20)</f>
        <v/>
      </c>
      <c r="BB14" s="6" t="str">
        <f>IF(G14="","",申込責任者!$N$36)</f>
        <v/>
      </c>
      <c r="BC14" s="6" t="str">
        <f t="shared" si="1"/>
        <v/>
      </c>
      <c r="BD14" s="6" t="str">
        <f t="shared" si="2"/>
        <v/>
      </c>
      <c r="BE14" s="6" t="str">
        <f>""</f>
        <v/>
      </c>
      <c r="BF14" s="6" t="str">
        <f>""</f>
        <v/>
      </c>
      <c r="BG14" s="6" t="str">
        <f t="shared" si="3"/>
        <v/>
      </c>
      <c r="BH14" s="6" t="str">
        <f t="shared" si="4"/>
        <v/>
      </c>
      <c r="BI14" s="6" t="str">
        <f>IF(G14="","",申込責任者!$N$11)</f>
        <v/>
      </c>
      <c r="BJ14" s="6" t="str">
        <f>IF(H14="","",申込責任者!$N$12)</f>
        <v/>
      </c>
    </row>
    <row r="15" spans="1:62">
      <c r="A15" s="6" t="str">
        <f>IF(受験者名簿!C21="","",受験者名簿!A21)</f>
        <v/>
      </c>
      <c r="B15" s="7" t="str">
        <f>IF(受験者名簿!AF21="","",受験者名簿!AF21)</f>
        <v/>
      </c>
      <c r="C15" s="7" t="str">
        <f t="shared" si="0"/>
        <v/>
      </c>
      <c r="D15" s="7" t="str">
        <f>IF(受験者名簿!K21="","",受験者名簿!K21)</f>
        <v/>
      </c>
      <c r="E15" s="7" t="str">
        <f>IF(受験者名簿!AK21="","",受験者名簿!AK21)</f>
        <v/>
      </c>
      <c r="F15" s="7" t="str">
        <f>IF(受験者名簿!J21="","",TEXT(SUBSTITUTE(受験者名簿!J21,".","/"),"yyyy/mm/dd"))</f>
        <v/>
      </c>
      <c r="G15" s="7" t="str">
        <f>IF(受験者名簿!C21="","",TRIM(受験者名簿!C21))</f>
        <v/>
      </c>
      <c r="H15" s="7" t="str">
        <f>IF(受験者名簿!D21="","",TRIM(受験者名簿!D21))</f>
        <v/>
      </c>
      <c r="I15" s="7" t="str">
        <f>IF(受験者名簿!E21="","",DBCS(TRIM(PHONETIC(受験者名簿!E21))))</f>
        <v/>
      </c>
      <c r="J15" s="7" t="str">
        <f>IF(受験者名簿!F21="","",DBCS(TRIM(PHONETIC(受験者名簿!F21))))</f>
        <v/>
      </c>
      <c r="K15" s="7" t="str">
        <f>IF(受験者名簿!G21="","",TRIM(PROPER(受験者名簿!G21)))</f>
        <v/>
      </c>
      <c r="L15" s="7" t="str">
        <f>IF(受験者名簿!H21="","",TRIM(PROPER(受験者名簿!H21)))</f>
        <v/>
      </c>
      <c r="M15" s="7" t="str">
        <f>IF(受験者名簿!R21="","",受験者名簿!R21)</f>
        <v/>
      </c>
      <c r="N15" s="7" t="str">
        <f>IF(M15="","",IF(受験者名簿!Q21="","後",受験者名簿!Q21))</f>
        <v/>
      </c>
      <c r="O15" s="7" t="str">
        <f>IF(受験者名簿!S21="","",受験者名簿!S21)</f>
        <v/>
      </c>
      <c r="P15" s="7" t="str">
        <f>IF(受験者名簿!T21="","",受験者名簿!T21)</f>
        <v/>
      </c>
      <c r="Q15" s="7" t="str">
        <f>IF(受験者名簿!U21="","",受験者名簿!U21)</f>
        <v/>
      </c>
      <c r="R15" s="7" t="str">
        <f>IF(受験者名簿!V21="","",受験者名簿!V21)</f>
        <v/>
      </c>
      <c r="S15" s="7" t="str">
        <f>IF(受験者名簿!W21="","",受験者名簿!W21)</f>
        <v/>
      </c>
      <c r="T15" s="7" t="str">
        <f>IF(受験者名簿!X21="","",受験者名簿!X21)</f>
        <v/>
      </c>
      <c r="U15" s="7" t="str">
        <f>IF(受験者名簿!Y21="","",受験者名簿!Y21)</f>
        <v/>
      </c>
      <c r="V15" s="7" t="str">
        <f>IF(受験者名簿!Z21="","",受験者名簿!Z21)</f>
        <v/>
      </c>
      <c r="W15" s="7" t="str">
        <f>IF(受験者名簿!AA21="","",受験者名簿!AA21)</f>
        <v/>
      </c>
      <c r="X15" s="7" t="str">
        <f>IF(受験者名簿!AB21="","",受験者名簿!AB21)</f>
        <v/>
      </c>
      <c r="Y15" s="7" t="str">
        <f>""</f>
        <v/>
      </c>
      <c r="Z15" s="7" t="str">
        <f>""</f>
        <v/>
      </c>
      <c r="AA15" s="7" t="str">
        <f>""</f>
        <v/>
      </c>
      <c r="AB15" s="7" t="str">
        <f>""</f>
        <v/>
      </c>
      <c r="AC15" s="7" t="str">
        <f>IF(受験者名簿!I21="","",TRIM(受験者名簿!I21))</f>
        <v/>
      </c>
      <c r="AD15" s="7" t="str">
        <f>""</f>
        <v/>
      </c>
      <c r="AE15" s="7" t="str">
        <f>IF(受験者名簿!L21="","",受験者名簿!L21)</f>
        <v/>
      </c>
      <c r="AF15" s="7" t="str">
        <f>IF(受験者名簿!AH21="","",受験者名簿!AH21)</f>
        <v/>
      </c>
      <c r="AG15" s="7" t="str">
        <f>IF(受験者名簿!B21="","",受験者名簿!B21)</f>
        <v/>
      </c>
      <c r="AH15" s="8" t="str">
        <f>IF(受験者名簿!AG21="","",受験者名簿!AG21)</f>
        <v/>
      </c>
      <c r="AI15" s="7" t="str">
        <f ca="1">IF(受験者名簿!AI21="","",受験者名簿!AI21)</f>
        <v/>
      </c>
      <c r="AJ15" s="7" t="str">
        <f>IF(受験者名簿!AJ21="","",受験者名簿!AJ21)</f>
        <v/>
      </c>
      <c r="AK15" s="7" t="str">
        <f>IF(G15="","",受験者名簿!AU21)</f>
        <v/>
      </c>
      <c r="AL15" s="7" t="str">
        <f>IF($G15="","",申込責任者!$N$42)</f>
        <v/>
      </c>
      <c r="AM15" s="7" t="str">
        <f>IF($G15="","",申込責任者!$N$43)</f>
        <v/>
      </c>
      <c r="AN15" s="7" t="str">
        <f>IF($G15="","",申込責任者!$N$45)</f>
        <v/>
      </c>
      <c r="AO15" s="7" t="str">
        <f>IF($G15="","",申込責任者!$N$44)</f>
        <v/>
      </c>
      <c r="AP15" s="7" t="str">
        <f>IF($G15="","",申込責任者!$N$46)</f>
        <v/>
      </c>
      <c r="AQ15" s="7" t="str">
        <f>IF($G15="","",申込責任者!$N$47)</f>
        <v/>
      </c>
      <c r="AR15" s="7" t="str">
        <f>IF($G15="","",申込責任者!$N$48)</f>
        <v/>
      </c>
      <c r="AS15" s="7" t="str">
        <f>IF($G15="","",申込責任者!$N$49)</f>
        <v/>
      </c>
      <c r="AT15" s="7" t="str">
        <f>IF($G15="","",申込責任者!$N$50)</f>
        <v/>
      </c>
      <c r="AU15" s="7" t="str">
        <f>IF($G15="","",申込責任者!$N$51)</f>
        <v/>
      </c>
      <c r="AV15" s="7" t="str">
        <f>IF($G15="","",申込責任者!$N$52)</f>
        <v/>
      </c>
      <c r="AW15" s="7" t="str">
        <f>IF($G15="","",申込責任者!$N$53)</f>
        <v/>
      </c>
      <c r="AX15" s="7" t="str">
        <f>IF($G15="","",申込責任者!$N$54)</f>
        <v/>
      </c>
      <c r="AY15" s="6" t="str">
        <f>IF($G15="","",申込責任者!$G$30&amp;"")</f>
        <v/>
      </c>
      <c r="AZ15" s="7" t="str">
        <f>IF($G15="","",申込責任者!$N$23)</f>
        <v/>
      </c>
      <c r="BA15" s="6" t="str">
        <f>IF($G15="","",受験者名簿!AW21)</f>
        <v/>
      </c>
      <c r="BB15" s="6" t="str">
        <f>IF(G15="","",申込責任者!$N$36)</f>
        <v/>
      </c>
      <c r="BC15" s="6" t="str">
        <f t="shared" si="1"/>
        <v/>
      </c>
      <c r="BD15" s="6" t="str">
        <f t="shared" si="2"/>
        <v/>
      </c>
      <c r="BE15" s="6" t="str">
        <f>""</f>
        <v/>
      </c>
      <c r="BF15" s="6" t="str">
        <f>""</f>
        <v/>
      </c>
      <c r="BG15" s="6" t="str">
        <f t="shared" si="3"/>
        <v/>
      </c>
      <c r="BH15" s="6" t="str">
        <f t="shared" si="4"/>
        <v/>
      </c>
      <c r="BI15" s="6" t="str">
        <f>IF(G15="","",申込責任者!$N$11)</f>
        <v/>
      </c>
      <c r="BJ15" s="6" t="str">
        <f>IF(H15="","",申込責任者!$N$12)</f>
        <v/>
      </c>
    </row>
    <row r="16" spans="1:62">
      <c r="A16" s="6" t="str">
        <f>IF(受験者名簿!C22="","",受験者名簿!A22)</f>
        <v/>
      </c>
      <c r="B16" s="7" t="str">
        <f>IF(受験者名簿!AF22="","",受験者名簿!AF22)</f>
        <v/>
      </c>
      <c r="C16" s="7" t="str">
        <f t="shared" si="0"/>
        <v/>
      </c>
      <c r="D16" s="7" t="str">
        <f>IF(受験者名簿!K22="","",受験者名簿!K22)</f>
        <v/>
      </c>
      <c r="E16" s="7" t="str">
        <f>IF(受験者名簿!AK22="","",受験者名簿!AK22)</f>
        <v/>
      </c>
      <c r="F16" s="7" t="str">
        <f>IF(受験者名簿!J22="","",TEXT(SUBSTITUTE(受験者名簿!J22,".","/"),"yyyy/mm/dd"))</f>
        <v/>
      </c>
      <c r="G16" s="7" t="str">
        <f>IF(受験者名簿!C22="","",TRIM(受験者名簿!C22))</f>
        <v/>
      </c>
      <c r="H16" s="7" t="str">
        <f>IF(受験者名簿!D22="","",TRIM(受験者名簿!D22))</f>
        <v/>
      </c>
      <c r="I16" s="7" t="str">
        <f>IF(受験者名簿!E22="","",DBCS(TRIM(PHONETIC(受験者名簿!E22))))</f>
        <v/>
      </c>
      <c r="J16" s="7" t="str">
        <f>IF(受験者名簿!F22="","",DBCS(TRIM(PHONETIC(受験者名簿!F22))))</f>
        <v/>
      </c>
      <c r="K16" s="7" t="str">
        <f>IF(受験者名簿!G22="","",TRIM(PROPER(受験者名簿!G22)))</f>
        <v/>
      </c>
      <c r="L16" s="7" t="str">
        <f>IF(受験者名簿!H22="","",TRIM(PROPER(受験者名簿!H22)))</f>
        <v/>
      </c>
      <c r="M16" s="7" t="str">
        <f>IF(受験者名簿!R22="","",受験者名簿!R22)</f>
        <v/>
      </c>
      <c r="N16" s="7" t="str">
        <f>IF(M16="","",IF(受験者名簿!Q22="","後",受験者名簿!Q22))</f>
        <v/>
      </c>
      <c r="O16" s="7" t="str">
        <f>IF(受験者名簿!S22="","",受験者名簿!S22)</f>
        <v/>
      </c>
      <c r="P16" s="7" t="str">
        <f>IF(受験者名簿!T22="","",受験者名簿!T22)</f>
        <v/>
      </c>
      <c r="Q16" s="7" t="str">
        <f>IF(受験者名簿!U22="","",受験者名簿!U22)</f>
        <v/>
      </c>
      <c r="R16" s="7" t="str">
        <f>IF(受験者名簿!V22="","",受験者名簿!V22)</f>
        <v/>
      </c>
      <c r="S16" s="7" t="str">
        <f>IF(受験者名簿!W22="","",受験者名簿!W22)</f>
        <v/>
      </c>
      <c r="T16" s="7" t="str">
        <f>IF(受験者名簿!X22="","",受験者名簿!X22)</f>
        <v/>
      </c>
      <c r="U16" s="7" t="str">
        <f>IF(受験者名簿!Y22="","",受験者名簿!Y22)</f>
        <v/>
      </c>
      <c r="V16" s="7" t="str">
        <f>IF(受験者名簿!Z22="","",受験者名簿!Z22)</f>
        <v/>
      </c>
      <c r="W16" s="7" t="str">
        <f>IF(受験者名簿!AA22="","",受験者名簿!AA22)</f>
        <v/>
      </c>
      <c r="X16" s="7" t="str">
        <f>IF(受験者名簿!AB22="","",受験者名簿!AB22)</f>
        <v/>
      </c>
      <c r="Y16" s="7" t="str">
        <f>""</f>
        <v/>
      </c>
      <c r="Z16" s="7" t="str">
        <f>""</f>
        <v/>
      </c>
      <c r="AA16" s="7" t="str">
        <f>""</f>
        <v/>
      </c>
      <c r="AB16" s="7" t="str">
        <f>""</f>
        <v/>
      </c>
      <c r="AC16" s="7" t="str">
        <f>IF(受験者名簿!I22="","",TRIM(受験者名簿!I22))</f>
        <v/>
      </c>
      <c r="AD16" s="7" t="str">
        <f>""</f>
        <v/>
      </c>
      <c r="AE16" s="7" t="str">
        <f>IF(受験者名簿!L22="","",受験者名簿!L22)</f>
        <v/>
      </c>
      <c r="AF16" s="7" t="str">
        <f>IF(受験者名簿!AH22="","",受験者名簿!AH22)</f>
        <v/>
      </c>
      <c r="AG16" s="7" t="str">
        <f>IF(受験者名簿!B22="","",受験者名簿!B22)</f>
        <v/>
      </c>
      <c r="AH16" s="8" t="str">
        <f>IF(受験者名簿!AG22="","",受験者名簿!AG22)</f>
        <v/>
      </c>
      <c r="AI16" s="7" t="str">
        <f ca="1">IF(受験者名簿!AI22="","",受験者名簿!AI22)</f>
        <v/>
      </c>
      <c r="AJ16" s="7" t="str">
        <f>IF(受験者名簿!AJ22="","",受験者名簿!AJ22)</f>
        <v/>
      </c>
      <c r="AK16" s="7" t="str">
        <f>IF(G16="","",受験者名簿!AU22)</f>
        <v/>
      </c>
      <c r="AL16" s="7" t="str">
        <f>IF($G16="","",申込責任者!$N$42)</f>
        <v/>
      </c>
      <c r="AM16" s="7" t="str">
        <f>IF($G16="","",申込責任者!$N$43)</f>
        <v/>
      </c>
      <c r="AN16" s="7" t="str">
        <f>IF($G16="","",申込責任者!$N$45)</f>
        <v/>
      </c>
      <c r="AO16" s="7" t="str">
        <f>IF($G16="","",申込責任者!$N$44)</f>
        <v/>
      </c>
      <c r="AP16" s="7" t="str">
        <f>IF($G16="","",申込責任者!$N$46)</f>
        <v/>
      </c>
      <c r="AQ16" s="7" t="str">
        <f>IF($G16="","",申込責任者!$N$47)</f>
        <v/>
      </c>
      <c r="AR16" s="7" t="str">
        <f>IF($G16="","",申込責任者!$N$48)</f>
        <v/>
      </c>
      <c r="AS16" s="7" t="str">
        <f>IF($G16="","",申込責任者!$N$49)</f>
        <v/>
      </c>
      <c r="AT16" s="7" t="str">
        <f>IF($G16="","",申込責任者!$N$50)</f>
        <v/>
      </c>
      <c r="AU16" s="7" t="str">
        <f>IF($G16="","",申込責任者!$N$51)</f>
        <v/>
      </c>
      <c r="AV16" s="7" t="str">
        <f>IF($G16="","",申込責任者!$N$52)</f>
        <v/>
      </c>
      <c r="AW16" s="7" t="str">
        <f>IF($G16="","",申込責任者!$N$53)</f>
        <v/>
      </c>
      <c r="AX16" s="7" t="str">
        <f>IF($G16="","",申込責任者!$N$54)</f>
        <v/>
      </c>
      <c r="AY16" s="6" t="str">
        <f>IF($G16="","",申込責任者!$G$30&amp;"")</f>
        <v/>
      </c>
      <c r="AZ16" s="7" t="str">
        <f>IF($G16="","",申込責任者!$N$23)</f>
        <v/>
      </c>
      <c r="BA16" s="6" t="str">
        <f>IF($G16="","",受験者名簿!AW22)</f>
        <v/>
      </c>
      <c r="BB16" s="6" t="str">
        <f>IF(G16="","",申込責任者!$N$36)</f>
        <v/>
      </c>
      <c r="BC16" s="6" t="str">
        <f t="shared" si="1"/>
        <v/>
      </c>
      <c r="BD16" s="6" t="str">
        <f t="shared" si="2"/>
        <v/>
      </c>
      <c r="BE16" s="6" t="str">
        <f>""</f>
        <v/>
      </c>
      <c r="BF16" s="6" t="str">
        <f>""</f>
        <v/>
      </c>
      <c r="BG16" s="6" t="str">
        <f t="shared" si="3"/>
        <v/>
      </c>
      <c r="BH16" s="6" t="str">
        <f t="shared" si="4"/>
        <v/>
      </c>
      <c r="BI16" s="6" t="str">
        <f>IF(G16="","",申込責任者!$N$11)</f>
        <v/>
      </c>
      <c r="BJ16" s="6" t="str">
        <f>IF(H16="","",申込責任者!$N$12)</f>
        <v/>
      </c>
    </row>
    <row r="17" spans="1:62">
      <c r="A17" s="6" t="str">
        <f>IF(受験者名簿!C23="","",受験者名簿!A23)</f>
        <v/>
      </c>
      <c r="B17" s="7" t="str">
        <f>IF(受験者名簿!AF23="","",受験者名簿!AF23)</f>
        <v/>
      </c>
      <c r="C17" s="7" t="str">
        <f t="shared" si="0"/>
        <v/>
      </c>
      <c r="D17" s="7" t="str">
        <f>IF(受験者名簿!K23="","",受験者名簿!K23)</f>
        <v/>
      </c>
      <c r="E17" s="7" t="str">
        <f>IF(受験者名簿!AK23="","",受験者名簿!AK23)</f>
        <v/>
      </c>
      <c r="F17" s="7" t="str">
        <f>IF(受験者名簿!J23="","",TEXT(SUBSTITUTE(受験者名簿!J23,".","/"),"yyyy/mm/dd"))</f>
        <v/>
      </c>
      <c r="G17" s="7" t="str">
        <f>IF(受験者名簿!C23="","",TRIM(受験者名簿!C23))</f>
        <v/>
      </c>
      <c r="H17" s="7" t="str">
        <f>IF(受験者名簿!D23="","",TRIM(受験者名簿!D23))</f>
        <v/>
      </c>
      <c r="I17" s="7" t="str">
        <f>IF(受験者名簿!E23="","",DBCS(TRIM(PHONETIC(受験者名簿!E23))))</f>
        <v/>
      </c>
      <c r="J17" s="7" t="str">
        <f>IF(受験者名簿!F23="","",DBCS(TRIM(PHONETIC(受験者名簿!F23))))</f>
        <v/>
      </c>
      <c r="K17" s="7" t="str">
        <f>IF(受験者名簿!G23="","",TRIM(PROPER(受験者名簿!G23)))</f>
        <v/>
      </c>
      <c r="L17" s="7" t="str">
        <f>IF(受験者名簿!H23="","",TRIM(PROPER(受験者名簿!H23)))</f>
        <v/>
      </c>
      <c r="M17" s="7" t="str">
        <f>IF(受験者名簿!R23="","",受験者名簿!R23)</f>
        <v/>
      </c>
      <c r="N17" s="7" t="str">
        <f>IF(M17="","",IF(受験者名簿!Q23="","後",受験者名簿!Q23))</f>
        <v/>
      </c>
      <c r="O17" s="7" t="str">
        <f>IF(受験者名簿!S23="","",受験者名簿!S23)</f>
        <v/>
      </c>
      <c r="P17" s="7" t="str">
        <f>IF(受験者名簿!T23="","",受験者名簿!T23)</f>
        <v/>
      </c>
      <c r="Q17" s="7" t="str">
        <f>IF(受験者名簿!U23="","",受験者名簿!U23)</f>
        <v/>
      </c>
      <c r="R17" s="7" t="str">
        <f>IF(受験者名簿!V23="","",受験者名簿!V23)</f>
        <v/>
      </c>
      <c r="S17" s="7" t="str">
        <f>IF(受験者名簿!W23="","",受験者名簿!W23)</f>
        <v/>
      </c>
      <c r="T17" s="7" t="str">
        <f>IF(受験者名簿!X23="","",受験者名簿!X23)</f>
        <v/>
      </c>
      <c r="U17" s="7" t="str">
        <f>IF(受験者名簿!Y23="","",受験者名簿!Y23)</f>
        <v/>
      </c>
      <c r="V17" s="7" t="str">
        <f>IF(受験者名簿!Z23="","",受験者名簿!Z23)</f>
        <v/>
      </c>
      <c r="W17" s="7" t="str">
        <f>IF(受験者名簿!AA23="","",受験者名簿!AA23)</f>
        <v/>
      </c>
      <c r="X17" s="7" t="str">
        <f>IF(受験者名簿!AB23="","",受験者名簿!AB23)</f>
        <v/>
      </c>
      <c r="Y17" s="7" t="str">
        <f>""</f>
        <v/>
      </c>
      <c r="Z17" s="7" t="str">
        <f>""</f>
        <v/>
      </c>
      <c r="AA17" s="7" t="str">
        <f>""</f>
        <v/>
      </c>
      <c r="AB17" s="7" t="str">
        <f>""</f>
        <v/>
      </c>
      <c r="AC17" s="7" t="str">
        <f>IF(受験者名簿!I23="","",TRIM(受験者名簿!I23))</f>
        <v/>
      </c>
      <c r="AD17" s="7" t="str">
        <f>""</f>
        <v/>
      </c>
      <c r="AE17" s="7" t="str">
        <f>IF(受験者名簿!L23="","",受験者名簿!L23)</f>
        <v/>
      </c>
      <c r="AF17" s="7" t="str">
        <f>IF(受験者名簿!AH23="","",受験者名簿!AH23)</f>
        <v/>
      </c>
      <c r="AG17" s="7" t="str">
        <f>IF(受験者名簿!B23="","",受験者名簿!B23)</f>
        <v/>
      </c>
      <c r="AH17" s="8" t="str">
        <f>IF(受験者名簿!AG23="","",受験者名簿!AG23)</f>
        <v/>
      </c>
      <c r="AI17" s="7" t="str">
        <f ca="1">IF(受験者名簿!AI23="","",受験者名簿!AI23)</f>
        <v/>
      </c>
      <c r="AJ17" s="7" t="str">
        <f>IF(受験者名簿!AJ23="","",受験者名簿!AJ23)</f>
        <v/>
      </c>
      <c r="AK17" s="7" t="str">
        <f>IF(G17="","",受験者名簿!AU23)</f>
        <v/>
      </c>
      <c r="AL17" s="7" t="str">
        <f>IF($G17="","",申込責任者!$N$42)</f>
        <v/>
      </c>
      <c r="AM17" s="7" t="str">
        <f>IF($G17="","",申込責任者!$N$43)</f>
        <v/>
      </c>
      <c r="AN17" s="7" t="str">
        <f>IF($G17="","",申込責任者!$N$45)</f>
        <v/>
      </c>
      <c r="AO17" s="7" t="str">
        <f>IF($G17="","",申込責任者!$N$44)</f>
        <v/>
      </c>
      <c r="AP17" s="7" t="str">
        <f>IF($G17="","",申込責任者!$N$46)</f>
        <v/>
      </c>
      <c r="AQ17" s="7" t="str">
        <f>IF($G17="","",申込責任者!$N$47)</f>
        <v/>
      </c>
      <c r="AR17" s="7" t="str">
        <f>IF($G17="","",申込責任者!$N$48)</f>
        <v/>
      </c>
      <c r="AS17" s="7" t="str">
        <f>IF($G17="","",申込責任者!$N$49)</f>
        <v/>
      </c>
      <c r="AT17" s="7" t="str">
        <f>IF($G17="","",申込責任者!$N$50)</f>
        <v/>
      </c>
      <c r="AU17" s="7" t="str">
        <f>IF($G17="","",申込責任者!$N$51)</f>
        <v/>
      </c>
      <c r="AV17" s="7" t="str">
        <f>IF($G17="","",申込責任者!$N$52)</f>
        <v/>
      </c>
      <c r="AW17" s="7" t="str">
        <f>IF($G17="","",申込責任者!$N$53)</f>
        <v/>
      </c>
      <c r="AX17" s="7" t="str">
        <f>IF($G17="","",申込責任者!$N$54)</f>
        <v/>
      </c>
      <c r="AY17" s="6" t="str">
        <f>IF($G17="","",申込責任者!$G$30&amp;"")</f>
        <v/>
      </c>
      <c r="AZ17" s="7" t="str">
        <f>IF($G17="","",申込責任者!$N$23)</f>
        <v/>
      </c>
      <c r="BA17" s="6" t="str">
        <f>IF($G17="","",受験者名簿!AW23)</f>
        <v/>
      </c>
      <c r="BB17" s="6" t="str">
        <f>IF(G17="","",申込責任者!$N$36)</f>
        <v/>
      </c>
      <c r="BC17" s="6" t="str">
        <f t="shared" si="1"/>
        <v/>
      </c>
      <c r="BD17" s="6" t="str">
        <f t="shared" si="2"/>
        <v/>
      </c>
      <c r="BE17" s="6" t="str">
        <f>""</f>
        <v/>
      </c>
      <c r="BF17" s="6" t="str">
        <f>""</f>
        <v/>
      </c>
      <c r="BG17" s="6" t="str">
        <f t="shared" si="3"/>
        <v/>
      </c>
      <c r="BH17" s="6" t="str">
        <f t="shared" si="4"/>
        <v/>
      </c>
      <c r="BI17" s="6" t="str">
        <f>IF(G17="","",申込責任者!$N$11)</f>
        <v/>
      </c>
      <c r="BJ17" s="6" t="str">
        <f>IF(H17="","",申込責任者!$N$12)</f>
        <v/>
      </c>
    </row>
    <row r="18" spans="1:62">
      <c r="A18" s="6" t="str">
        <f>IF(受験者名簿!C24="","",受験者名簿!A24)</f>
        <v/>
      </c>
      <c r="B18" s="7" t="str">
        <f>IF(受験者名簿!AF24="","",受験者名簿!AF24)</f>
        <v/>
      </c>
      <c r="C18" s="7" t="str">
        <f t="shared" si="0"/>
        <v/>
      </c>
      <c r="D18" s="7" t="str">
        <f>IF(受験者名簿!K24="","",受験者名簿!K24)</f>
        <v/>
      </c>
      <c r="E18" s="7" t="str">
        <f>IF(受験者名簿!AK24="","",受験者名簿!AK24)</f>
        <v/>
      </c>
      <c r="F18" s="7" t="str">
        <f>IF(受験者名簿!J24="","",TEXT(SUBSTITUTE(受験者名簿!J24,".","/"),"yyyy/mm/dd"))</f>
        <v/>
      </c>
      <c r="G18" s="7" t="str">
        <f>IF(受験者名簿!C24="","",TRIM(受験者名簿!C24))</f>
        <v/>
      </c>
      <c r="H18" s="7" t="str">
        <f>IF(受験者名簿!D24="","",TRIM(受験者名簿!D24))</f>
        <v/>
      </c>
      <c r="I18" s="7" t="str">
        <f>IF(受験者名簿!E24="","",DBCS(TRIM(PHONETIC(受験者名簿!E24))))</f>
        <v/>
      </c>
      <c r="J18" s="7" t="str">
        <f>IF(受験者名簿!F24="","",DBCS(TRIM(PHONETIC(受験者名簿!F24))))</f>
        <v/>
      </c>
      <c r="K18" s="7" t="str">
        <f>IF(受験者名簿!G24="","",TRIM(PROPER(受験者名簿!G24)))</f>
        <v/>
      </c>
      <c r="L18" s="7" t="str">
        <f>IF(受験者名簿!H24="","",TRIM(PROPER(受験者名簿!H24)))</f>
        <v/>
      </c>
      <c r="M18" s="7" t="str">
        <f>IF(受験者名簿!R24="","",受験者名簿!R24)</f>
        <v/>
      </c>
      <c r="N18" s="7" t="str">
        <f>IF(M18="","",IF(受験者名簿!Q24="","後",受験者名簿!Q24))</f>
        <v/>
      </c>
      <c r="O18" s="7" t="str">
        <f>IF(受験者名簿!S24="","",受験者名簿!S24)</f>
        <v/>
      </c>
      <c r="P18" s="7" t="str">
        <f>IF(受験者名簿!T24="","",受験者名簿!T24)</f>
        <v/>
      </c>
      <c r="Q18" s="7" t="str">
        <f>IF(受験者名簿!U24="","",受験者名簿!U24)</f>
        <v/>
      </c>
      <c r="R18" s="7" t="str">
        <f>IF(受験者名簿!V24="","",受験者名簿!V24)</f>
        <v/>
      </c>
      <c r="S18" s="7" t="str">
        <f>IF(受験者名簿!W24="","",受験者名簿!W24)</f>
        <v/>
      </c>
      <c r="T18" s="7" t="str">
        <f>IF(受験者名簿!X24="","",受験者名簿!X24)</f>
        <v/>
      </c>
      <c r="U18" s="7" t="str">
        <f>IF(受験者名簿!Y24="","",受験者名簿!Y24)</f>
        <v/>
      </c>
      <c r="V18" s="7" t="str">
        <f>IF(受験者名簿!Z24="","",受験者名簿!Z24)</f>
        <v/>
      </c>
      <c r="W18" s="7" t="str">
        <f>IF(受験者名簿!AA24="","",受験者名簿!AA24)</f>
        <v/>
      </c>
      <c r="X18" s="7" t="str">
        <f>IF(受験者名簿!AB24="","",受験者名簿!AB24)</f>
        <v/>
      </c>
      <c r="Y18" s="7" t="str">
        <f>""</f>
        <v/>
      </c>
      <c r="Z18" s="7" t="str">
        <f>""</f>
        <v/>
      </c>
      <c r="AA18" s="7" t="str">
        <f>""</f>
        <v/>
      </c>
      <c r="AB18" s="7" t="str">
        <f>""</f>
        <v/>
      </c>
      <c r="AC18" s="7" t="str">
        <f>IF(受験者名簿!I24="","",TRIM(受験者名簿!I24))</f>
        <v/>
      </c>
      <c r="AD18" s="7" t="str">
        <f>""</f>
        <v/>
      </c>
      <c r="AE18" s="7" t="str">
        <f>IF(受験者名簿!L24="","",受験者名簿!L24)</f>
        <v/>
      </c>
      <c r="AF18" s="7" t="str">
        <f>IF(受験者名簿!AH24="","",受験者名簿!AH24)</f>
        <v/>
      </c>
      <c r="AG18" s="7" t="str">
        <f>IF(受験者名簿!B24="","",受験者名簿!B24)</f>
        <v/>
      </c>
      <c r="AH18" s="8" t="str">
        <f>IF(受験者名簿!AG24="","",受験者名簿!AG24)</f>
        <v/>
      </c>
      <c r="AI18" s="7" t="str">
        <f ca="1">IF(受験者名簿!AI24="","",受験者名簿!AI24)</f>
        <v/>
      </c>
      <c r="AJ18" s="7" t="str">
        <f>IF(受験者名簿!AJ24="","",受験者名簿!AJ24)</f>
        <v/>
      </c>
      <c r="AK18" s="7" t="str">
        <f>IF(G18="","",受験者名簿!AU24)</f>
        <v/>
      </c>
      <c r="AL18" s="7" t="str">
        <f>IF($G18="","",申込責任者!$N$42)</f>
        <v/>
      </c>
      <c r="AM18" s="7" t="str">
        <f>IF($G18="","",申込責任者!$N$43)</f>
        <v/>
      </c>
      <c r="AN18" s="7" t="str">
        <f>IF($G18="","",申込責任者!$N$45)</f>
        <v/>
      </c>
      <c r="AO18" s="7" t="str">
        <f>IF($G18="","",申込責任者!$N$44)</f>
        <v/>
      </c>
      <c r="AP18" s="7" t="str">
        <f>IF($G18="","",申込責任者!$N$46)</f>
        <v/>
      </c>
      <c r="AQ18" s="7" t="str">
        <f>IF($G18="","",申込責任者!$N$47)</f>
        <v/>
      </c>
      <c r="AR18" s="7" t="str">
        <f>IF($G18="","",申込責任者!$N$48)</f>
        <v/>
      </c>
      <c r="AS18" s="7" t="str">
        <f>IF($G18="","",申込責任者!$N$49)</f>
        <v/>
      </c>
      <c r="AT18" s="7" t="str">
        <f>IF($G18="","",申込責任者!$N$50)</f>
        <v/>
      </c>
      <c r="AU18" s="7" t="str">
        <f>IF($G18="","",申込責任者!$N$51)</f>
        <v/>
      </c>
      <c r="AV18" s="7" t="str">
        <f>IF($G18="","",申込責任者!$N$52)</f>
        <v/>
      </c>
      <c r="AW18" s="7" t="str">
        <f>IF($G18="","",申込責任者!$N$53)</f>
        <v/>
      </c>
      <c r="AX18" s="7" t="str">
        <f>IF($G18="","",申込責任者!$N$54)</f>
        <v/>
      </c>
      <c r="AY18" s="6" t="str">
        <f>IF($G18="","",申込責任者!$G$30&amp;"")</f>
        <v/>
      </c>
      <c r="AZ18" s="7" t="str">
        <f>IF($G18="","",申込責任者!$N$23)</f>
        <v/>
      </c>
      <c r="BA18" s="6" t="str">
        <f>IF($G18="","",受験者名簿!AW24)</f>
        <v/>
      </c>
      <c r="BB18" s="6" t="str">
        <f>IF(G18="","",申込責任者!$N$36)</f>
        <v/>
      </c>
      <c r="BC18" s="6" t="str">
        <f t="shared" si="1"/>
        <v/>
      </c>
      <c r="BD18" s="6" t="str">
        <f t="shared" si="2"/>
        <v/>
      </c>
      <c r="BE18" s="6" t="str">
        <f>""</f>
        <v/>
      </c>
      <c r="BF18" s="6" t="str">
        <f>""</f>
        <v/>
      </c>
      <c r="BG18" s="6" t="str">
        <f t="shared" si="3"/>
        <v/>
      </c>
      <c r="BH18" s="6" t="str">
        <f t="shared" si="4"/>
        <v/>
      </c>
      <c r="BI18" s="6" t="str">
        <f>IF(G18="","",申込責任者!$N$11)</f>
        <v/>
      </c>
      <c r="BJ18" s="6" t="str">
        <f>IF(H18="","",申込責任者!$N$12)</f>
        <v/>
      </c>
    </row>
    <row r="19" spans="1:62">
      <c r="A19" s="6" t="str">
        <f>IF(受験者名簿!C25="","",受験者名簿!A25)</f>
        <v/>
      </c>
      <c r="B19" s="7" t="str">
        <f>IF(受験者名簿!AF25="","",受験者名簿!AF25)</f>
        <v/>
      </c>
      <c r="C19" s="7" t="str">
        <f t="shared" si="0"/>
        <v/>
      </c>
      <c r="D19" s="7" t="str">
        <f>IF(受験者名簿!K25="","",受験者名簿!K25)</f>
        <v/>
      </c>
      <c r="E19" s="7" t="str">
        <f>IF(受験者名簿!AK25="","",受験者名簿!AK25)</f>
        <v/>
      </c>
      <c r="F19" s="7" t="str">
        <f>IF(受験者名簿!J25="","",TEXT(SUBSTITUTE(受験者名簿!J25,".","/"),"yyyy/mm/dd"))</f>
        <v/>
      </c>
      <c r="G19" s="7" t="str">
        <f>IF(受験者名簿!C25="","",TRIM(受験者名簿!C25))</f>
        <v/>
      </c>
      <c r="H19" s="7" t="str">
        <f>IF(受験者名簿!D25="","",TRIM(受験者名簿!D25))</f>
        <v/>
      </c>
      <c r="I19" s="7" t="str">
        <f>IF(受験者名簿!E25="","",DBCS(TRIM(PHONETIC(受験者名簿!E25))))</f>
        <v/>
      </c>
      <c r="J19" s="7" t="str">
        <f>IF(受験者名簿!F25="","",DBCS(TRIM(PHONETIC(受験者名簿!F25))))</f>
        <v/>
      </c>
      <c r="K19" s="7" t="str">
        <f>IF(受験者名簿!G25="","",TRIM(PROPER(受験者名簿!G25)))</f>
        <v/>
      </c>
      <c r="L19" s="7" t="str">
        <f>IF(受験者名簿!H25="","",TRIM(PROPER(受験者名簿!H25)))</f>
        <v/>
      </c>
      <c r="M19" s="7" t="str">
        <f>IF(受験者名簿!R25="","",受験者名簿!R25)</f>
        <v/>
      </c>
      <c r="N19" s="7" t="str">
        <f>IF(M19="","",IF(受験者名簿!Q25="","後",受験者名簿!Q25))</f>
        <v/>
      </c>
      <c r="O19" s="7" t="str">
        <f>IF(受験者名簿!S25="","",受験者名簿!S25)</f>
        <v/>
      </c>
      <c r="P19" s="7" t="str">
        <f>IF(受験者名簿!T25="","",受験者名簿!T25)</f>
        <v/>
      </c>
      <c r="Q19" s="7" t="str">
        <f>IF(受験者名簿!U25="","",受験者名簿!U25)</f>
        <v/>
      </c>
      <c r="R19" s="7" t="str">
        <f>IF(受験者名簿!V25="","",受験者名簿!V25)</f>
        <v/>
      </c>
      <c r="S19" s="7" t="str">
        <f>IF(受験者名簿!W25="","",受験者名簿!W25)</f>
        <v/>
      </c>
      <c r="T19" s="7" t="str">
        <f>IF(受験者名簿!X25="","",受験者名簿!X25)</f>
        <v/>
      </c>
      <c r="U19" s="7" t="str">
        <f>IF(受験者名簿!Y25="","",受験者名簿!Y25)</f>
        <v/>
      </c>
      <c r="V19" s="7" t="str">
        <f>IF(受験者名簿!Z25="","",受験者名簿!Z25)</f>
        <v/>
      </c>
      <c r="W19" s="7" t="str">
        <f>IF(受験者名簿!AA25="","",受験者名簿!AA25)</f>
        <v/>
      </c>
      <c r="X19" s="7" t="str">
        <f>IF(受験者名簿!AB25="","",受験者名簿!AB25)</f>
        <v/>
      </c>
      <c r="Y19" s="7" t="str">
        <f>""</f>
        <v/>
      </c>
      <c r="Z19" s="7" t="str">
        <f>""</f>
        <v/>
      </c>
      <c r="AA19" s="7" t="str">
        <f>""</f>
        <v/>
      </c>
      <c r="AB19" s="7" t="str">
        <f>""</f>
        <v/>
      </c>
      <c r="AC19" s="7" t="str">
        <f>IF(受験者名簿!I25="","",TRIM(受験者名簿!I25))</f>
        <v/>
      </c>
      <c r="AD19" s="7" t="str">
        <f>""</f>
        <v/>
      </c>
      <c r="AE19" s="7" t="str">
        <f>IF(受験者名簿!L25="","",受験者名簿!L25)</f>
        <v/>
      </c>
      <c r="AF19" s="7" t="str">
        <f>IF(受験者名簿!AH25="","",受験者名簿!AH25)</f>
        <v/>
      </c>
      <c r="AG19" s="7" t="str">
        <f>IF(受験者名簿!B25="","",受験者名簿!B25)</f>
        <v/>
      </c>
      <c r="AH19" s="8" t="str">
        <f>IF(受験者名簿!AG25="","",受験者名簿!AG25)</f>
        <v/>
      </c>
      <c r="AI19" s="7" t="str">
        <f ca="1">IF(受験者名簿!AI25="","",受験者名簿!AI25)</f>
        <v/>
      </c>
      <c r="AJ19" s="7" t="str">
        <f>IF(受験者名簿!AJ25="","",受験者名簿!AJ25)</f>
        <v/>
      </c>
      <c r="AK19" s="7" t="str">
        <f>IF(G19="","",受験者名簿!AU25)</f>
        <v/>
      </c>
      <c r="AL19" s="7" t="str">
        <f>IF($G19="","",申込責任者!$N$42)</f>
        <v/>
      </c>
      <c r="AM19" s="7" t="str">
        <f>IF($G19="","",申込責任者!$N$43)</f>
        <v/>
      </c>
      <c r="AN19" s="7" t="str">
        <f>IF($G19="","",申込責任者!$N$45)</f>
        <v/>
      </c>
      <c r="AO19" s="7" t="str">
        <f>IF($G19="","",申込責任者!$N$44)</f>
        <v/>
      </c>
      <c r="AP19" s="7" t="str">
        <f>IF($G19="","",申込責任者!$N$46)</f>
        <v/>
      </c>
      <c r="AQ19" s="7" t="str">
        <f>IF($G19="","",申込責任者!$N$47)</f>
        <v/>
      </c>
      <c r="AR19" s="7" t="str">
        <f>IF($G19="","",申込責任者!$N$48)</f>
        <v/>
      </c>
      <c r="AS19" s="7" t="str">
        <f>IF($G19="","",申込責任者!$N$49)</f>
        <v/>
      </c>
      <c r="AT19" s="7" t="str">
        <f>IF($G19="","",申込責任者!$N$50)</f>
        <v/>
      </c>
      <c r="AU19" s="7" t="str">
        <f>IF($G19="","",申込責任者!$N$51)</f>
        <v/>
      </c>
      <c r="AV19" s="7" t="str">
        <f>IF($G19="","",申込責任者!$N$52)</f>
        <v/>
      </c>
      <c r="AW19" s="7" t="str">
        <f>IF($G19="","",申込責任者!$N$53)</f>
        <v/>
      </c>
      <c r="AX19" s="7" t="str">
        <f>IF($G19="","",申込責任者!$N$54)</f>
        <v/>
      </c>
      <c r="AY19" s="6" t="str">
        <f>IF($G19="","",申込責任者!$G$30&amp;"")</f>
        <v/>
      </c>
      <c r="AZ19" s="7" t="str">
        <f>IF($G19="","",申込責任者!$N$23)</f>
        <v/>
      </c>
      <c r="BA19" s="6" t="str">
        <f>IF($G19="","",受験者名簿!AW25)</f>
        <v/>
      </c>
      <c r="BB19" s="6" t="str">
        <f>IF(G19="","",申込責任者!$N$36)</f>
        <v/>
      </c>
      <c r="BC19" s="6" t="str">
        <f t="shared" si="1"/>
        <v/>
      </c>
      <c r="BD19" s="6" t="str">
        <f t="shared" si="2"/>
        <v/>
      </c>
      <c r="BE19" s="6" t="str">
        <f>""</f>
        <v/>
      </c>
      <c r="BF19" s="6" t="str">
        <f>""</f>
        <v/>
      </c>
      <c r="BG19" s="6" t="str">
        <f t="shared" si="3"/>
        <v/>
      </c>
      <c r="BH19" s="6" t="str">
        <f t="shared" si="4"/>
        <v/>
      </c>
      <c r="BI19" s="6" t="str">
        <f>IF(G19="","",申込責任者!$N$11)</f>
        <v/>
      </c>
      <c r="BJ19" s="6" t="str">
        <f>IF(H19="","",申込責任者!$N$12)</f>
        <v/>
      </c>
    </row>
    <row r="20" spans="1:62">
      <c r="A20" s="6" t="str">
        <f>IF(受験者名簿!C26="","",受験者名簿!A26)</f>
        <v/>
      </c>
      <c r="B20" s="7" t="str">
        <f>IF(受験者名簿!AF26="","",受験者名簿!AF26)</f>
        <v/>
      </c>
      <c r="C20" s="7" t="str">
        <f t="shared" si="0"/>
        <v/>
      </c>
      <c r="D20" s="7" t="str">
        <f>IF(受験者名簿!K26="","",受験者名簿!K26)</f>
        <v/>
      </c>
      <c r="E20" s="7" t="str">
        <f>IF(受験者名簿!AK26="","",受験者名簿!AK26)</f>
        <v/>
      </c>
      <c r="F20" s="7" t="str">
        <f>IF(受験者名簿!J26="","",TEXT(SUBSTITUTE(受験者名簿!J26,".","/"),"yyyy/mm/dd"))</f>
        <v/>
      </c>
      <c r="G20" s="7" t="str">
        <f>IF(受験者名簿!C26="","",TRIM(受験者名簿!C26))</f>
        <v/>
      </c>
      <c r="H20" s="7" t="str">
        <f>IF(受験者名簿!D26="","",TRIM(受験者名簿!D26))</f>
        <v/>
      </c>
      <c r="I20" s="7" t="str">
        <f>IF(受験者名簿!E26="","",DBCS(TRIM(PHONETIC(受験者名簿!E26))))</f>
        <v/>
      </c>
      <c r="J20" s="7" t="str">
        <f>IF(受験者名簿!F26="","",DBCS(TRIM(PHONETIC(受験者名簿!F26))))</f>
        <v/>
      </c>
      <c r="K20" s="7" t="str">
        <f>IF(受験者名簿!G26="","",TRIM(PROPER(受験者名簿!G26)))</f>
        <v/>
      </c>
      <c r="L20" s="7" t="str">
        <f>IF(受験者名簿!H26="","",TRIM(PROPER(受験者名簿!H26)))</f>
        <v/>
      </c>
      <c r="M20" s="7" t="str">
        <f>IF(受験者名簿!R26="","",受験者名簿!R26)</f>
        <v/>
      </c>
      <c r="N20" s="7" t="str">
        <f>IF(M20="","",IF(受験者名簿!Q26="","後",受験者名簿!Q26))</f>
        <v/>
      </c>
      <c r="O20" s="7" t="str">
        <f>IF(受験者名簿!S26="","",受験者名簿!S26)</f>
        <v/>
      </c>
      <c r="P20" s="7" t="str">
        <f>IF(受験者名簿!T26="","",受験者名簿!T26)</f>
        <v/>
      </c>
      <c r="Q20" s="7" t="str">
        <f>IF(受験者名簿!U26="","",受験者名簿!U26)</f>
        <v/>
      </c>
      <c r="R20" s="7" t="str">
        <f>IF(受験者名簿!V26="","",受験者名簿!V26)</f>
        <v/>
      </c>
      <c r="S20" s="7" t="str">
        <f>IF(受験者名簿!W26="","",受験者名簿!W26)</f>
        <v/>
      </c>
      <c r="T20" s="7" t="str">
        <f>IF(受験者名簿!X26="","",受験者名簿!X26)</f>
        <v/>
      </c>
      <c r="U20" s="7" t="str">
        <f>IF(受験者名簿!Y26="","",受験者名簿!Y26)</f>
        <v/>
      </c>
      <c r="V20" s="7" t="str">
        <f>IF(受験者名簿!Z26="","",受験者名簿!Z26)</f>
        <v/>
      </c>
      <c r="W20" s="7" t="str">
        <f>IF(受験者名簿!AA26="","",受験者名簿!AA26)</f>
        <v/>
      </c>
      <c r="X20" s="7" t="str">
        <f>IF(受験者名簿!AB26="","",受験者名簿!AB26)</f>
        <v/>
      </c>
      <c r="Y20" s="7" t="str">
        <f>""</f>
        <v/>
      </c>
      <c r="Z20" s="7" t="str">
        <f>""</f>
        <v/>
      </c>
      <c r="AA20" s="7" t="str">
        <f>""</f>
        <v/>
      </c>
      <c r="AB20" s="7" t="str">
        <f>""</f>
        <v/>
      </c>
      <c r="AC20" s="7" t="str">
        <f>IF(受験者名簿!I26="","",TRIM(受験者名簿!I26))</f>
        <v/>
      </c>
      <c r="AD20" s="7" t="str">
        <f>""</f>
        <v/>
      </c>
      <c r="AE20" s="7" t="str">
        <f>IF(受験者名簿!L26="","",受験者名簿!L26)</f>
        <v/>
      </c>
      <c r="AF20" s="7" t="str">
        <f>IF(受験者名簿!AH26="","",受験者名簿!AH26)</f>
        <v/>
      </c>
      <c r="AG20" s="7" t="str">
        <f>IF(受験者名簿!B26="","",受験者名簿!B26)</f>
        <v/>
      </c>
      <c r="AH20" s="8" t="str">
        <f>IF(受験者名簿!AG26="","",受験者名簿!AG26)</f>
        <v/>
      </c>
      <c r="AI20" s="7" t="str">
        <f ca="1">IF(受験者名簿!AI26="","",受験者名簿!AI26)</f>
        <v/>
      </c>
      <c r="AJ20" s="7" t="str">
        <f>IF(受験者名簿!AJ26="","",受験者名簿!AJ26)</f>
        <v/>
      </c>
      <c r="AK20" s="7" t="str">
        <f>IF(G20="","",受験者名簿!AU26)</f>
        <v/>
      </c>
      <c r="AL20" s="7" t="str">
        <f>IF($G20="","",申込責任者!$N$42)</f>
        <v/>
      </c>
      <c r="AM20" s="7" t="str">
        <f>IF($G20="","",申込責任者!$N$43)</f>
        <v/>
      </c>
      <c r="AN20" s="7" t="str">
        <f>IF($G20="","",申込責任者!$N$45)</f>
        <v/>
      </c>
      <c r="AO20" s="7" t="str">
        <f>IF($G20="","",申込責任者!$N$44)</f>
        <v/>
      </c>
      <c r="AP20" s="7" t="str">
        <f>IF($G20="","",申込責任者!$N$46)</f>
        <v/>
      </c>
      <c r="AQ20" s="7" t="str">
        <f>IF($G20="","",申込責任者!$N$47)</f>
        <v/>
      </c>
      <c r="AR20" s="7" t="str">
        <f>IF($G20="","",申込責任者!$N$48)</f>
        <v/>
      </c>
      <c r="AS20" s="7" t="str">
        <f>IF($G20="","",申込責任者!$N$49)</f>
        <v/>
      </c>
      <c r="AT20" s="7" t="str">
        <f>IF($G20="","",申込責任者!$N$50)</f>
        <v/>
      </c>
      <c r="AU20" s="7" t="str">
        <f>IF($G20="","",申込責任者!$N$51)</f>
        <v/>
      </c>
      <c r="AV20" s="7" t="str">
        <f>IF($G20="","",申込責任者!$N$52)</f>
        <v/>
      </c>
      <c r="AW20" s="7" t="str">
        <f>IF($G20="","",申込責任者!$N$53)</f>
        <v/>
      </c>
      <c r="AX20" s="7" t="str">
        <f>IF($G20="","",申込責任者!$N$54)</f>
        <v/>
      </c>
      <c r="AY20" s="6" t="str">
        <f>IF($G20="","",申込責任者!$G$30&amp;"")</f>
        <v/>
      </c>
      <c r="AZ20" s="7" t="str">
        <f>IF($G20="","",申込責任者!$N$23)</f>
        <v/>
      </c>
      <c r="BA20" s="6" t="str">
        <f>IF($G20="","",受験者名簿!AW26)</f>
        <v/>
      </c>
      <c r="BB20" s="6" t="str">
        <f>IF(G20="","",申込責任者!$N$36)</f>
        <v/>
      </c>
      <c r="BC20" s="6" t="str">
        <f t="shared" si="1"/>
        <v/>
      </c>
      <c r="BD20" s="6" t="str">
        <f t="shared" si="2"/>
        <v/>
      </c>
      <c r="BE20" s="6" t="str">
        <f>""</f>
        <v/>
      </c>
      <c r="BF20" s="6" t="str">
        <f>""</f>
        <v/>
      </c>
      <c r="BG20" s="6" t="str">
        <f t="shared" si="3"/>
        <v/>
      </c>
      <c r="BH20" s="6" t="str">
        <f t="shared" si="4"/>
        <v/>
      </c>
      <c r="BI20" s="6" t="str">
        <f>IF(G20="","",申込責任者!$N$11)</f>
        <v/>
      </c>
      <c r="BJ20" s="6" t="str">
        <f>IF(H20="","",申込責任者!$N$12)</f>
        <v/>
      </c>
    </row>
    <row r="21" spans="1:62">
      <c r="A21" s="6" t="str">
        <f>IF(受験者名簿!C27="","",受験者名簿!A27)</f>
        <v/>
      </c>
      <c r="B21" s="7" t="str">
        <f>IF(受験者名簿!AF27="","",受験者名簿!AF27)</f>
        <v/>
      </c>
      <c r="C21" s="7" t="str">
        <f t="shared" si="0"/>
        <v/>
      </c>
      <c r="D21" s="7" t="str">
        <f>IF(受験者名簿!K27="","",受験者名簿!K27)</f>
        <v/>
      </c>
      <c r="E21" s="7" t="str">
        <f>IF(受験者名簿!AK27="","",受験者名簿!AK27)</f>
        <v/>
      </c>
      <c r="F21" s="7" t="str">
        <f>IF(受験者名簿!J27="","",TEXT(SUBSTITUTE(受験者名簿!J27,".","/"),"yyyy/mm/dd"))</f>
        <v/>
      </c>
      <c r="G21" s="7" t="str">
        <f>IF(受験者名簿!C27="","",TRIM(受験者名簿!C27))</f>
        <v/>
      </c>
      <c r="H21" s="7" t="str">
        <f>IF(受験者名簿!D27="","",TRIM(受験者名簿!D27))</f>
        <v/>
      </c>
      <c r="I21" s="7" t="str">
        <f>IF(受験者名簿!E27="","",DBCS(TRIM(PHONETIC(受験者名簿!E27))))</f>
        <v/>
      </c>
      <c r="J21" s="7" t="str">
        <f>IF(受験者名簿!F27="","",DBCS(TRIM(PHONETIC(受験者名簿!F27))))</f>
        <v/>
      </c>
      <c r="K21" s="7" t="str">
        <f>IF(受験者名簿!G27="","",TRIM(PROPER(受験者名簿!G27)))</f>
        <v/>
      </c>
      <c r="L21" s="7" t="str">
        <f>IF(受験者名簿!H27="","",TRIM(PROPER(受験者名簿!H27)))</f>
        <v/>
      </c>
      <c r="M21" s="7" t="str">
        <f>IF(受験者名簿!R27="","",受験者名簿!R27)</f>
        <v/>
      </c>
      <c r="N21" s="7" t="str">
        <f>IF(M21="","",IF(受験者名簿!Q27="","後",受験者名簿!Q27))</f>
        <v/>
      </c>
      <c r="O21" s="7" t="str">
        <f>IF(受験者名簿!S27="","",受験者名簿!S27)</f>
        <v/>
      </c>
      <c r="P21" s="7" t="str">
        <f>IF(受験者名簿!T27="","",受験者名簿!T27)</f>
        <v/>
      </c>
      <c r="Q21" s="7" t="str">
        <f>IF(受験者名簿!U27="","",受験者名簿!U27)</f>
        <v/>
      </c>
      <c r="R21" s="7" t="str">
        <f>IF(受験者名簿!V27="","",受験者名簿!V27)</f>
        <v/>
      </c>
      <c r="S21" s="7" t="str">
        <f>IF(受験者名簿!W27="","",受験者名簿!W27)</f>
        <v/>
      </c>
      <c r="T21" s="7" t="str">
        <f>IF(受験者名簿!X27="","",受験者名簿!X27)</f>
        <v/>
      </c>
      <c r="U21" s="7" t="str">
        <f>IF(受験者名簿!Y27="","",受験者名簿!Y27)</f>
        <v/>
      </c>
      <c r="V21" s="7" t="str">
        <f>IF(受験者名簿!Z27="","",受験者名簿!Z27)</f>
        <v/>
      </c>
      <c r="W21" s="7" t="str">
        <f>IF(受験者名簿!AA27="","",受験者名簿!AA27)</f>
        <v/>
      </c>
      <c r="X21" s="7" t="str">
        <f>IF(受験者名簿!AB27="","",受験者名簿!AB27)</f>
        <v/>
      </c>
      <c r="Y21" s="7" t="str">
        <f>""</f>
        <v/>
      </c>
      <c r="Z21" s="7" t="str">
        <f>""</f>
        <v/>
      </c>
      <c r="AA21" s="7" t="str">
        <f>""</f>
        <v/>
      </c>
      <c r="AB21" s="7" t="str">
        <f>""</f>
        <v/>
      </c>
      <c r="AC21" s="7" t="str">
        <f>IF(受験者名簿!I27="","",TRIM(受験者名簿!I27))</f>
        <v/>
      </c>
      <c r="AD21" s="7" t="str">
        <f>""</f>
        <v/>
      </c>
      <c r="AE21" s="7" t="str">
        <f>IF(受験者名簿!L27="","",受験者名簿!L27)</f>
        <v/>
      </c>
      <c r="AF21" s="7" t="str">
        <f>IF(受験者名簿!AH27="","",受験者名簿!AH27)</f>
        <v/>
      </c>
      <c r="AG21" s="7" t="str">
        <f>IF(受験者名簿!B27="","",受験者名簿!B27)</f>
        <v/>
      </c>
      <c r="AH21" s="8" t="str">
        <f>IF(受験者名簿!AG27="","",受験者名簿!AG27)</f>
        <v/>
      </c>
      <c r="AI21" s="7" t="str">
        <f ca="1">IF(受験者名簿!AI27="","",受験者名簿!AI27)</f>
        <v/>
      </c>
      <c r="AJ21" s="7" t="str">
        <f>IF(受験者名簿!AJ27="","",受験者名簿!AJ27)</f>
        <v/>
      </c>
      <c r="AK21" s="7" t="str">
        <f>IF(G21="","",受験者名簿!AU27)</f>
        <v/>
      </c>
      <c r="AL21" s="7" t="str">
        <f>IF($G21="","",申込責任者!$N$42)</f>
        <v/>
      </c>
      <c r="AM21" s="7" t="str">
        <f>IF($G21="","",申込責任者!$N$43)</f>
        <v/>
      </c>
      <c r="AN21" s="7" t="str">
        <f>IF($G21="","",申込責任者!$N$45)</f>
        <v/>
      </c>
      <c r="AO21" s="7" t="str">
        <f>IF($G21="","",申込責任者!$N$44)</f>
        <v/>
      </c>
      <c r="AP21" s="7" t="str">
        <f>IF($G21="","",申込責任者!$N$46)</f>
        <v/>
      </c>
      <c r="AQ21" s="7" t="str">
        <f>IF($G21="","",申込責任者!$N$47)</f>
        <v/>
      </c>
      <c r="AR21" s="7" t="str">
        <f>IF($G21="","",申込責任者!$N$48)</f>
        <v/>
      </c>
      <c r="AS21" s="7" t="str">
        <f>IF($G21="","",申込責任者!$N$49)</f>
        <v/>
      </c>
      <c r="AT21" s="7" t="str">
        <f>IF($G21="","",申込責任者!$N$50)</f>
        <v/>
      </c>
      <c r="AU21" s="7" t="str">
        <f>IF($G21="","",申込責任者!$N$51)</f>
        <v/>
      </c>
      <c r="AV21" s="7" t="str">
        <f>IF($G21="","",申込責任者!$N$52)</f>
        <v/>
      </c>
      <c r="AW21" s="7" t="str">
        <f>IF($G21="","",申込責任者!$N$53)</f>
        <v/>
      </c>
      <c r="AX21" s="7" t="str">
        <f>IF($G21="","",申込責任者!$N$54)</f>
        <v/>
      </c>
      <c r="AY21" s="6" t="str">
        <f>IF($G21="","",申込責任者!$G$30&amp;"")</f>
        <v/>
      </c>
      <c r="AZ21" s="7" t="str">
        <f>IF($G21="","",申込責任者!$N$23)</f>
        <v/>
      </c>
      <c r="BA21" s="6" t="str">
        <f>IF($G21="","",受験者名簿!AW27)</f>
        <v/>
      </c>
      <c r="BB21" s="6" t="str">
        <f>IF(G21="","",申込責任者!$N$36)</f>
        <v/>
      </c>
      <c r="BC21" s="6" t="str">
        <f t="shared" si="1"/>
        <v/>
      </c>
      <c r="BD21" s="6" t="str">
        <f t="shared" si="2"/>
        <v/>
      </c>
      <c r="BE21" s="6" t="str">
        <f>""</f>
        <v/>
      </c>
      <c r="BF21" s="6" t="str">
        <f>""</f>
        <v/>
      </c>
      <c r="BG21" s="6" t="str">
        <f t="shared" si="3"/>
        <v/>
      </c>
      <c r="BH21" s="6" t="str">
        <f t="shared" si="4"/>
        <v/>
      </c>
      <c r="BI21" s="6" t="str">
        <f>IF(G21="","",申込責任者!$N$11)</f>
        <v/>
      </c>
      <c r="BJ21" s="6" t="str">
        <f>IF(H21="","",申込責任者!$N$12)</f>
        <v/>
      </c>
    </row>
    <row r="22" spans="1:62">
      <c r="A22" s="6" t="str">
        <f>IF(受験者名簿!C28="","",受験者名簿!A28)</f>
        <v/>
      </c>
      <c r="B22" s="7" t="str">
        <f>IF(受験者名簿!AF28="","",受験者名簿!AF28)</f>
        <v/>
      </c>
      <c r="C22" s="7" t="str">
        <f t="shared" si="0"/>
        <v/>
      </c>
      <c r="D22" s="7" t="str">
        <f>IF(受験者名簿!K28="","",受験者名簿!K28)</f>
        <v/>
      </c>
      <c r="E22" s="7" t="str">
        <f>IF(受験者名簿!AK28="","",受験者名簿!AK28)</f>
        <v/>
      </c>
      <c r="F22" s="7" t="str">
        <f>IF(受験者名簿!J28="","",TEXT(SUBSTITUTE(受験者名簿!J28,".","/"),"yyyy/mm/dd"))</f>
        <v/>
      </c>
      <c r="G22" s="7" t="str">
        <f>IF(受験者名簿!C28="","",TRIM(受験者名簿!C28))</f>
        <v/>
      </c>
      <c r="H22" s="7" t="str">
        <f>IF(受験者名簿!D28="","",TRIM(受験者名簿!D28))</f>
        <v/>
      </c>
      <c r="I22" s="7" t="str">
        <f>IF(受験者名簿!E28="","",DBCS(TRIM(PHONETIC(受験者名簿!E28))))</f>
        <v/>
      </c>
      <c r="J22" s="7" t="str">
        <f>IF(受験者名簿!F28="","",DBCS(TRIM(PHONETIC(受験者名簿!F28))))</f>
        <v/>
      </c>
      <c r="K22" s="7" t="str">
        <f>IF(受験者名簿!G28="","",TRIM(PROPER(受験者名簿!G28)))</f>
        <v/>
      </c>
      <c r="L22" s="7" t="str">
        <f>IF(受験者名簿!H28="","",TRIM(PROPER(受験者名簿!H28)))</f>
        <v/>
      </c>
      <c r="M22" s="7" t="str">
        <f>IF(受験者名簿!R28="","",受験者名簿!R28)</f>
        <v/>
      </c>
      <c r="N22" s="7" t="str">
        <f>IF(M22="","",IF(受験者名簿!Q28="","後",受験者名簿!Q28))</f>
        <v/>
      </c>
      <c r="O22" s="7" t="str">
        <f>IF(受験者名簿!S28="","",受験者名簿!S28)</f>
        <v/>
      </c>
      <c r="P22" s="7" t="str">
        <f>IF(受験者名簿!T28="","",受験者名簿!T28)</f>
        <v/>
      </c>
      <c r="Q22" s="7" t="str">
        <f>IF(受験者名簿!U28="","",受験者名簿!U28)</f>
        <v/>
      </c>
      <c r="R22" s="7" t="str">
        <f>IF(受験者名簿!V28="","",受験者名簿!V28)</f>
        <v/>
      </c>
      <c r="S22" s="7" t="str">
        <f>IF(受験者名簿!W28="","",受験者名簿!W28)</f>
        <v/>
      </c>
      <c r="T22" s="7" t="str">
        <f>IF(受験者名簿!X28="","",受験者名簿!X28)</f>
        <v/>
      </c>
      <c r="U22" s="7" t="str">
        <f>IF(受験者名簿!Y28="","",受験者名簿!Y28)</f>
        <v/>
      </c>
      <c r="V22" s="7" t="str">
        <f>IF(受験者名簿!Z28="","",受験者名簿!Z28)</f>
        <v/>
      </c>
      <c r="W22" s="7" t="str">
        <f>IF(受験者名簿!AA28="","",受験者名簿!AA28)</f>
        <v/>
      </c>
      <c r="X22" s="7" t="str">
        <f>IF(受験者名簿!AB28="","",受験者名簿!AB28)</f>
        <v/>
      </c>
      <c r="Y22" s="7" t="str">
        <f>""</f>
        <v/>
      </c>
      <c r="Z22" s="7" t="str">
        <f>""</f>
        <v/>
      </c>
      <c r="AA22" s="7" t="str">
        <f>""</f>
        <v/>
      </c>
      <c r="AB22" s="7" t="str">
        <f>""</f>
        <v/>
      </c>
      <c r="AC22" s="7" t="str">
        <f>IF(受験者名簿!I28="","",TRIM(受験者名簿!I28))</f>
        <v/>
      </c>
      <c r="AD22" s="7" t="str">
        <f>""</f>
        <v/>
      </c>
      <c r="AE22" s="7" t="str">
        <f>IF(受験者名簿!L28="","",受験者名簿!L28)</f>
        <v/>
      </c>
      <c r="AF22" s="7" t="str">
        <f>IF(受験者名簿!AH28="","",受験者名簿!AH28)</f>
        <v/>
      </c>
      <c r="AG22" s="7" t="str">
        <f>IF(受験者名簿!B28="","",受験者名簿!B28)</f>
        <v/>
      </c>
      <c r="AH22" s="8" t="str">
        <f>IF(受験者名簿!AG28="","",受験者名簿!AG28)</f>
        <v/>
      </c>
      <c r="AI22" s="7" t="str">
        <f ca="1">IF(受験者名簿!AI28="","",受験者名簿!AI28)</f>
        <v/>
      </c>
      <c r="AJ22" s="7" t="str">
        <f>IF(受験者名簿!AJ28="","",受験者名簿!AJ28)</f>
        <v/>
      </c>
      <c r="AK22" s="7" t="str">
        <f>IF(G22="","",受験者名簿!AU28)</f>
        <v/>
      </c>
      <c r="AL22" s="7" t="str">
        <f>IF($G22="","",申込責任者!$N$42)</f>
        <v/>
      </c>
      <c r="AM22" s="7" t="str">
        <f>IF($G22="","",申込責任者!$N$43)</f>
        <v/>
      </c>
      <c r="AN22" s="7" t="str">
        <f>IF($G22="","",申込責任者!$N$45)</f>
        <v/>
      </c>
      <c r="AO22" s="7" t="str">
        <f>IF($G22="","",申込責任者!$N$44)</f>
        <v/>
      </c>
      <c r="AP22" s="7" t="str">
        <f>IF($G22="","",申込責任者!$N$46)</f>
        <v/>
      </c>
      <c r="AQ22" s="7" t="str">
        <f>IF($G22="","",申込責任者!$N$47)</f>
        <v/>
      </c>
      <c r="AR22" s="7" t="str">
        <f>IF($G22="","",申込責任者!$N$48)</f>
        <v/>
      </c>
      <c r="AS22" s="7" t="str">
        <f>IF($G22="","",申込責任者!$N$49)</f>
        <v/>
      </c>
      <c r="AT22" s="7" t="str">
        <f>IF($G22="","",申込責任者!$N$50)</f>
        <v/>
      </c>
      <c r="AU22" s="7" t="str">
        <f>IF($G22="","",申込責任者!$N$51)</f>
        <v/>
      </c>
      <c r="AV22" s="7" t="str">
        <f>IF($G22="","",申込責任者!$N$52)</f>
        <v/>
      </c>
      <c r="AW22" s="7" t="str">
        <f>IF($G22="","",申込責任者!$N$53)</f>
        <v/>
      </c>
      <c r="AX22" s="7" t="str">
        <f>IF($G22="","",申込責任者!$N$54)</f>
        <v/>
      </c>
      <c r="AY22" s="6" t="str">
        <f>IF($G22="","",申込責任者!$G$30&amp;"")</f>
        <v/>
      </c>
      <c r="AZ22" s="7" t="str">
        <f>IF($G22="","",申込責任者!$N$23)</f>
        <v/>
      </c>
      <c r="BA22" s="6" t="str">
        <f>IF($G22="","",受験者名簿!AW28)</f>
        <v/>
      </c>
      <c r="BB22" s="6" t="str">
        <f>IF(G22="","",申込責任者!$N$36)</f>
        <v/>
      </c>
      <c r="BC22" s="6" t="str">
        <f t="shared" si="1"/>
        <v/>
      </c>
      <c r="BD22" s="6" t="str">
        <f t="shared" si="2"/>
        <v/>
      </c>
      <c r="BE22" s="6" t="str">
        <f>""</f>
        <v/>
      </c>
      <c r="BF22" s="6" t="str">
        <f>""</f>
        <v/>
      </c>
      <c r="BG22" s="6" t="str">
        <f t="shared" si="3"/>
        <v/>
      </c>
      <c r="BH22" s="6" t="str">
        <f t="shared" si="4"/>
        <v/>
      </c>
      <c r="BI22" s="6" t="str">
        <f>IF(G22="","",申込責任者!$N$11)</f>
        <v/>
      </c>
      <c r="BJ22" s="6" t="str">
        <f>IF(H22="","",申込責任者!$N$12)</f>
        <v/>
      </c>
    </row>
    <row r="23" spans="1:62">
      <c r="A23" s="6" t="str">
        <f>IF(受験者名簿!C29="","",受験者名簿!A29)</f>
        <v/>
      </c>
      <c r="B23" s="7" t="str">
        <f>IF(受験者名簿!AF29="","",受験者名簿!AF29)</f>
        <v/>
      </c>
      <c r="C23" s="7" t="str">
        <f t="shared" si="0"/>
        <v/>
      </c>
      <c r="D23" s="7" t="str">
        <f>IF(受験者名簿!K29="","",受験者名簿!K29)</f>
        <v/>
      </c>
      <c r="E23" s="7" t="str">
        <f>IF(受験者名簿!AK29="","",受験者名簿!AK29)</f>
        <v/>
      </c>
      <c r="F23" s="7" t="str">
        <f>IF(受験者名簿!J29="","",TEXT(SUBSTITUTE(受験者名簿!J29,".","/"),"yyyy/mm/dd"))</f>
        <v/>
      </c>
      <c r="G23" s="7" t="str">
        <f>IF(受験者名簿!C29="","",TRIM(受験者名簿!C29))</f>
        <v/>
      </c>
      <c r="H23" s="7" t="str">
        <f>IF(受験者名簿!D29="","",TRIM(受験者名簿!D29))</f>
        <v/>
      </c>
      <c r="I23" s="7" t="str">
        <f>IF(受験者名簿!E29="","",DBCS(TRIM(PHONETIC(受験者名簿!E29))))</f>
        <v/>
      </c>
      <c r="J23" s="7" t="str">
        <f>IF(受験者名簿!F29="","",DBCS(TRIM(PHONETIC(受験者名簿!F29))))</f>
        <v/>
      </c>
      <c r="K23" s="7" t="str">
        <f>IF(受験者名簿!G29="","",TRIM(PROPER(受験者名簿!G29)))</f>
        <v/>
      </c>
      <c r="L23" s="7" t="str">
        <f>IF(受験者名簿!H29="","",TRIM(PROPER(受験者名簿!H29)))</f>
        <v/>
      </c>
      <c r="M23" s="7" t="str">
        <f>IF(受験者名簿!R29="","",受験者名簿!R29)</f>
        <v/>
      </c>
      <c r="N23" s="7" t="str">
        <f>IF(M23="","",IF(受験者名簿!Q29="","後",受験者名簿!Q29))</f>
        <v/>
      </c>
      <c r="O23" s="7" t="str">
        <f>IF(受験者名簿!S29="","",受験者名簿!S29)</f>
        <v/>
      </c>
      <c r="P23" s="7" t="str">
        <f>IF(受験者名簿!T29="","",受験者名簿!T29)</f>
        <v/>
      </c>
      <c r="Q23" s="7" t="str">
        <f>IF(受験者名簿!U29="","",受験者名簿!U29)</f>
        <v/>
      </c>
      <c r="R23" s="7" t="str">
        <f>IF(受験者名簿!V29="","",受験者名簿!V29)</f>
        <v/>
      </c>
      <c r="S23" s="7" t="str">
        <f>IF(受験者名簿!W29="","",受験者名簿!W29)</f>
        <v/>
      </c>
      <c r="T23" s="7" t="str">
        <f>IF(受験者名簿!X29="","",受験者名簿!X29)</f>
        <v/>
      </c>
      <c r="U23" s="7" t="str">
        <f>IF(受験者名簿!Y29="","",受験者名簿!Y29)</f>
        <v/>
      </c>
      <c r="V23" s="7" t="str">
        <f>IF(受験者名簿!Z29="","",受験者名簿!Z29)</f>
        <v/>
      </c>
      <c r="W23" s="7" t="str">
        <f>IF(受験者名簿!AA29="","",受験者名簿!AA29)</f>
        <v/>
      </c>
      <c r="X23" s="7" t="str">
        <f>IF(受験者名簿!AB29="","",受験者名簿!AB29)</f>
        <v/>
      </c>
      <c r="Y23" s="7" t="str">
        <f>""</f>
        <v/>
      </c>
      <c r="Z23" s="7" t="str">
        <f>""</f>
        <v/>
      </c>
      <c r="AA23" s="7" t="str">
        <f>""</f>
        <v/>
      </c>
      <c r="AB23" s="7" t="str">
        <f>""</f>
        <v/>
      </c>
      <c r="AC23" s="7" t="str">
        <f>IF(受験者名簿!I29="","",TRIM(受験者名簿!I29))</f>
        <v/>
      </c>
      <c r="AD23" s="7" t="str">
        <f>""</f>
        <v/>
      </c>
      <c r="AE23" s="7" t="str">
        <f>IF(受験者名簿!L29="","",受験者名簿!L29)</f>
        <v/>
      </c>
      <c r="AF23" s="7" t="str">
        <f>IF(受験者名簿!AH29="","",受験者名簿!AH29)</f>
        <v/>
      </c>
      <c r="AG23" s="7" t="str">
        <f>IF(受験者名簿!B29="","",受験者名簿!B29)</f>
        <v/>
      </c>
      <c r="AH23" s="8" t="str">
        <f>IF(受験者名簿!AG29="","",受験者名簿!AG29)</f>
        <v/>
      </c>
      <c r="AI23" s="7" t="str">
        <f ca="1">IF(受験者名簿!AI29="","",受験者名簿!AI29)</f>
        <v/>
      </c>
      <c r="AJ23" s="7" t="str">
        <f>IF(受験者名簿!AJ29="","",受験者名簿!AJ29)</f>
        <v/>
      </c>
      <c r="AK23" s="7" t="str">
        <f>IF(G23="","",受験者名簿!AU29)</f>
        <v/>
      </c>
      <c r="AL23" s="7" t="str">
        <f>IF($G23="","",申込責任者!$N$42)</f>
        <v/>
      </c>
      <c r="AM23" s="7" t="str">
        <f>IF($G23="","",申込責任者!$N$43)</f>
        <v/>
      </c>
      <c r="AN23" s="7" t="str">
        <f>IF($G23="","",申込責任者!$N$45)</f>
        <v/>
      </c>
      <c r="AO23" s="7" t="str">
        <f>IF($G23="","",申込責任者!$N$44)</f>
        <v/>
      </c>
      <c r="AP23" s="7" t="str">
        <f>IF($G23="","",申込責任者!$N$46)</f>
        <v/>
      </c>
      <c r="AQ23" s="7" t="str">
        <f>IF($G23="","",申込責任者!$N$47)</f>
        <v/>
      </c>
      <c r="AR23" s="7" t="str">
        <f>IF($G23="","",申込責任者!$N$48)</f>
        <v/>
      </c>
      <c r="AS23" s="7" t="str">
        <f>IF($G23="","",申込責任者!$N$49)</f>
        <v/>
      </c>
      <c r="AT23" s="7" t="str">
        <f>IF($G23="","",申込責任者!$N$50)</f>
        <v/>
      </c>
      <c r="AU23" s="7" t="str">
        <f>IF($G23="","",申込責任者!$N$51)</f>
        <v/>
      </c>
      <c r="AV23" s="7" t="str">
        <f>IF($G23="","",申込責任者!$N$52)</f>
        <v/>
      </c>
      <c r="AW23" s="7" t="str">
        <f>IF($G23="","",申込責任者!$N$53)</f>
        <v/>
      </c>
      <c r="AX23" s="7" t="str">
        <f>IF($G23="","",申込責任者!$N$54)</f>
        <v/>
      </c>
      <c r="AY23" s="6" t="str">
        <f>IF($G23="","",申込責任者!$G$30&amp;"")</f>
        <v/>
      </c>
      <c r="AZ23" s="7" t="str">
        <f>IF($G23="","",申込責任者!$N$23)</f>
        <v/>
      </c>
      <c r="BA23" s="6" t="str">
        <f>IF($G23="","",受験者名簿!AW29)</f>
        <v/>
      </c>
      <c r="BB23" s="6" t="str">
        <f>IF(G23="","",申込責任者!$N$36)</f>
        <v/>
      </c>
      <c r="BC23" s="6" t="str">
        <f t="shared" si="1"/>
        <v/>
      </c>
      <c r="BD23" s="6" t="str">
        <f t="shared" si="2"/>
        <v/>
      </c>
      <c r="BE23" s="6" t="str">
        <f>""</f>
        <v/>
      </c>
      <c r="BF23" s="6" t="str">
        <f>""</f>
        <v/>
      </c>
      <c r="BG23" s="6" t="str">
        <f t="shared" si="3"/>
        <v/>
      </c>
      <c r="BH23" s="6" t="str">
        <f t="shared" si="4"/>
        <v/>
      </c>
      <c r="BI23" s="6" t="str">
        <f>IF(G23="","",申込責任者!$N$11)</f>
        <v/>
      </c>
      <c r="BJ23" s="6" t="str">
        <f>IF(H23="","",申込責任者!$N$12)</f>
        <v/>
      </c>
    </row>
    <row r="24" spans="1:62">
      <c r="A24" s="6" t="str">
        <f>IF(受験者名簿!C30="","",受験者名簿!A30)</f>
        <v/>
      </c>
      <c r="B24" s="7" t="str">
        <f>IF(受験者名簿!AF30="","",受験者名簿!AF30)</f>
        <v/>
      </c>
      <c r="C24" s="7" t="str">
        <f t="shared" si="0"/>
        <v/>
      </c>
      <c r="D24" s="7" t="str">
        <f>IF(受験者名簿!K30="","",受験者名簿!K30)</f>
        <v/>
      </c>
      <c r="E24" s="7" t="str">
        <f>IF(受験者名簿!AK30="","",受験者名簿!AK30)</f>
        <v/>
      </c>
      <c r="F24" s="7" t="str">
        <f>IF(受験者名簿!J30="","",TEXT(SUBSTITUTE(受験者名簿!J30,".","/"),"yyyy/mm/dd"))</f>
        <v/>
      </c>
      <c r="G24" s="7" t="str">
        <f>IF(受験者名簿!C30="","",TRIM(受験者名簿!C30))</f>
        <v/>
      </c>
      <c r="H24" s="7" t="str">
        <f>IF(受験者名簿!D30="","",TRIM(受験者名簿!D30))</f>
        <v/>
      </c>
      <c r="I24" s="7" t="str">
        <f>IF(受験者名簿!E30="","",DBCS(TRIM(PHONETIC(受験者名簿!E30))))</f>
        <v/>
      </c>
      <c r="J24" s="7" t="str">
        <f>IF(受験者名簿!F30="","",DBCS(TRIM(PHONETIC(受験者名簿!F30))))</f>
        <v/>
      </c>
      <c r="K24" s="7" t="str">
        <f>IF(受験者名簿!G30="","",TRIM(PROPER(受験者名簿!G30)))</f>
        <v/>
      </c>
      <c r="L24" s="7" t="str">
        <f>IF(受験者名簿!H30="","",TRIM(PROPER(受験者名簿!H30)))</f>
        <v/>
      </c>
      <c r="M24" s="7" t="str">
        <f>IF(受験者名簿!R30="","",受験者名簿!R30)</f>
        <v/>
      </c>
      <c r="N24" s="7" t="str">
        <f>IF(M24="","",IF(受験者名簿!Q30="","後",受験者名簿!Q30))</f>
        <v/>
      </c>
      <c r="O24" s="7" t="str">
        <f>IF(受験者名簿!S30="","",受験者名簿!S30)</f>
        <v/>
      </c>
      <c r="P24" s="7" t="str">
        <f>IF(受験者名簿!T30="","",受験者名簿!T30)</f>
        <v/>
      </c>
      <c r="Q24" s="7" t="str">
        <f>IF(受験者名簿!U30="","",受験者名簿!U30)</f>
        <v/>
      </c>
      <c r="R24" s="7" t="str">
        <f>IF(受験者名簿!V30="","",受験者名簿!V30)</f>
        <v/>
      </c>
      <c r="S24" s="7" t="str">
        <f>IF(受験者名簿!W30="","",受験者名簿!W30)</f>
        <v/>
      </c>
      <c r="T24" s="7" t="str">
        <f>IF(受験者名簿!X30="","",受験者名簿!X30)</f>
        <v/>
      </c>
      <c r="U24" s="7" t="str">
        <f>IF(受験者名簿!Y30="","",受験者名簿!Y30)</f>
        <v/>
      </c>
      <c r="V24" s="7" t="str">
        <f>IF(受験者名簿!Z30="","",受験者名簿!Z30)</f>
        <v/>
      </c>
      <c r="W24" s="7" t="str">
        <f>IF(受験者名簿!AA30="","",受験者名簿!AA30)</f>
        <v/>
      </c>
      <c r="X24" s="7" t="str">
        <f>IF(受験者名簿!AB30="","",受験者名簿!AB30)</f>
        <v/>
      </c>
      <c r="Y24" s="7" t="str">
        <f>""</f>
        <v/>
      </c>
      <c r="Z24" s="7" t="str">
        <f>""</f>
        <v/>
      </c>
      <c r="AA24" s="7" t="str">
        <f>""</f>
        <v/>
      </c>
      <c r="AB24" s="7" t="str">
        <f>""</f>
        <v/>
      </c>
      <c r="AC24" s="7" t="str">
        <f>IF(受験者名簿!I30="","",TRIM(受験者名簿!I30))</f>
        <v/>
      </c>
      <c r="AD24" s="7" t="str">
        <f>""</f>
        <v/>
      </c>
      <c r="AE24" s="7" t="str">
        <f>IF(受験者名簿!L30="","",受験者名簿!L30)</f>
        <v/>
      </c>
      <c r="AF24" s="7" t="str">
        <f>IF(受験者名簿!AH30="","",受験者名簿!AH30)</f>
        <v/>
      </c>
      <c r="AG24" s="7" t="str">
        <f>IF(受験者名簿!B30="","",受験者名簿!B30)</f>
        <v/>
      </c>
      <c r="AH24" s="8" t="str">
        <f>IF(受験者名簿!AG30="","",受験者名簿!AG30)</f>
        <v/>
      </c>
      <c r="AI24" s="7" t="str">
        <f ca="1">IF(受験者名簿!AI30="","",受験者名簿!AI30)</f>
        <v/>
      </c>
      <c r="AJ24" s="7" t="str">
        <f>IF(受験者名簿!AJ30="","",受験者名簿!AJ30)</f>
        <v/>
      </c>
      <c r="AK24" s="7" t="str">
        <f>IF(G24="","",受験者名簿!AU30)</f>
        <v/>
      </c>
      <c r="AL24" s="7" t="str">
        <f>IF($G24="","",申込責任者!$N$42)</f>
        <v/>
      </c>
      <c r="AM24" s="7" t="str">
        <f>IF($G24="","",申込責任者!$N$43)</f>
        <v/>
      </c>
      <c r="AN24" s="7" t="str">
        <f>IF($G24="","",申込責任者!$N$45)</f>
        <v/>
      </c>
      <c r="AO24" s="7" t="str">
        <f>IF($G24="","",申込責任者!$N$44)</f>
        <v/>
      </c>
      <c r="AP24" s="7" t="str">
        <f>IF($G24="","",申込責任者!$N$46)</f>
        <v/>
      </c>
      <c r="AQ24" s="7" t="str">
        <f>IF($G24="","",申込責任者!$N$47)</f>
        <v/>
      </c>
      <c r="AR24" s="7" t="str">
        <f>IF($G24="","",申込責任者!$N$48)</f>
        <v/>
      </c>
      <c r="AS24" s="7" t="str">
        <f>IF($G24="","",申込責任者!$N$49)</f>
        <v/>
      </c>
      <c r="AT24" s="7" t="str">
        <f>IF($G24="","",申込責任者!$N$50)</f>
        <v/>
      </c>
      <c r="AU24" s="7" t="str">
        <f>IF($G24="","",申込責任者!$N$51)</f>
        <v/>
      </c>
      <c r="AV24" s="7" t="str">
        <f>IF($G24="","",申込責任者!$N$52)</f>
        <v/>
      </c>
      <c r="AW24" s="7" t="str">
        <f>IF($G24="","",申込責任者!$N$53)</f>
        <v/>
      </c>
      <c r="AX24" s="7" t="str">
        <f>IF($G24="","",申込責任者!$N$54)</f>
        <v/>
      </c>
      <c r="AY24" s="6" t="str">
        <f>IF($G24="","",申込責任者!$G$30&amp;"")</f>
        <v/>
      </c>
      <c r="AZ24" s="7" t="str">
        <f>IF($G24="","",申込責任者!$N$23)</f>
        <v/>
      </c>
      <c r="BA24" s="6" t="str">
        <f>IF($G24="","",受験者名簿!AW30)</f>
        <v/>
      </c>
      <c r="BB24" s="6" t="str">
        <f>IF(G24="","",申込責任者!$N$36)</f>
        <v/>
      </c>
      <c r="BC24" s="6" t="str">
        <f t="shared" si="1"/>
        <v/>
      </c>
      <c r="BD24" s="6" t="str">
        <f t="shared" si="2"/>
        <v/>
      </c>
      <c r="BE24" s="6" t="str">
        <f>""</f>
        <v/>
      </c>
      <c r="BF24" s="6" t="str">
        <f>""</f>
        <v/>
      </c>
      <c r="BG24" s="6" t="str">
        <f t="shared" si="3"/>
        <v/>
      </c>
      <c r="BH24" s="6" t="str">
        <f t="shared" si="4"/>
        <v/>
      </c>
      <c r="BI24" s="6" t="str">
        <f>IF(G24="","",申込責任者!$N$11)</f>
        <v/>
      </c>
      <c r="BJ24" s="6" t="str">
        <f>IF(H24="","",申込責任者!$N$12)</f>
        <v/>
      </c>
    </row>
    <row r="25" spans="1:62">
      <c r="A25" s="6" t="str">
        <f>IF(受験者名簿!C31="","",受験者名簿!A31)</f>
        <v/>
      </c>
      <c r="B25" s="7" t="str">
        <f>IF(受験者名簿!AF31="","",受験者名簿!AF31)</f>
        <v/>
      </c>
      <c r="C25" s="7" t="str">
        <f t="shared" si="0"/>
        <v/>
      </c>
      <c r="D25" s="7" t="str">
        <f>IF(受験者名簿!K31="","",受験者名簿!K31)</f>
        <v/>
      </c>
      <c r="E25" s="7" t="str">
        <f>IF(受験者名簿!AK31="","",受験者名簿!AK31)</f>
        <v/>
      </c>
      <c r="F25" s="7" t="str">
        <f>IF(受験者名簿!J31="","",TEXT(SUBSTITUTE(受験者名簿!J31,".","/"),"yyyy/mm/dd"))</f>
        <v/>
      </c>
      <c r="G25" s="7" t="str">
        <f>IF(受験者名簿!C31="","",TRIM(受験者名簿!C31))</f>
        <v/>
      </c>
      <c r="H25" s="7" t="str">
        <f>IF(受験者名簿!D31="","",TRIM(受験者名簿!D31))</f>
        <v/>
      </c>
      <c r="I25" s="7" t="str">
        <f>IF(受験者名簿!E31="","",DBCS(TRIM(PHONETIC(受験者名簿!E31))))</f>
        <v/>
      </c>
      <c r="J25" s="7" t="str">
        <f>IF(受験者名簿!F31="","",DBCS(TRIM(PHONETIC(受験者名簿!F31))))</f>
        <v/>
      </c>
      <c r="K25" s="7" t="str">
        <f>IF(受験者名簿!G31="","",TRIM(PROPER(受験者名簿!G31)))</f>
        <v/>
      </c>
      <c r="L25" s="7" t="str">
        <f>IF(受験者名簿!H31="","",TRIM(PROPER(受験者名簿!H31)))</f>
        <v/>
      </c>
      <c r="M25" s="7" t="str">
        <f>IF(受験者名簿!R31="","",受験者名簿!R31)</f>
        <v/>
      </c>
      <c r="N25" s="7" t="str">
        <f>IF(M25="","",IF(受験者名簿!Q31="","後",受験者名簿!Q31))</f>
        <v/>
      </c>
      <c r="O25" s="7" t="str">
        <f>IF(受験者名簿!S31="","",受験者名簿!S31)</f>
        <v/>
      </c>
      <c r="P25" s="7" t="str">
        <f>IF(受験者名簿!T31="","",受験者名簿!T31)</f>
        <v/>
      </c>
      <c r="Q25" s="7" t="str">
        <f>IF(受験者名簿!U31="","",受験者名簿!U31)</f>
        <v/>
      </c>
      <c r="R25" s="7" t="str">
        <f>IF(受験者名簿!V31="","",受験者名簿!V31)</f>
        <v/>
      </c>
      <c r="S25" s="7" t="str">
        <f>IF(受験者名簿!W31="","",受験者名簿!W31)</f>
        <v/>
      </c>
      <c r="T25" s="7" t="str">
        <f>IF(受験者名簿!X31="","",受験者名簿!X31)</f>
        <v/>
      </c>
      <c r="U25" s="7" t="str">
        <f>IF(受験者名簿!Y31="","",受験者名簿!Y31)</f>
        <v/>
      </c>
      <c r="V25" s="7" t="str">
        <f>IF(受験者名簿!Z31="","",受験者名簿!Z31)</f>
        <v/>
      </c>
      <c r="W25" s="7" t="str">
        <f>IF(受験者名簿!AA31="","",受験者名簿!AA31)</f>
        <v/>
      </c>
      <c r="X25" s="7" t="str">
        <f>IF(受験者名簿!AB31="","",受験者名簿!AB31)</f>
        <v/>
      </c>
      <c r="Y25" s="7" t="str">
        <f>""</f>
        <v/>
      </c>
      <c r="Z25" s="7" t="str">
        <f>""</f>
        <v/>
      </c>
      <c r="AA25" s="7" t="str">
        <f>""</f>
        <v/>
      </c>
      <c r="AB25" s="7" t="str">
        <f>""</f>
        <v/>
      </c>
      <c r="AC25" s="7" t="str">
        <f>IF(受験者名簿!I31="","",TRIM(受験者名簿!I31))</f>
        <v/>
      </c>
      <c r="AD25" s="7" t="str">
        <f>""</f>
        <v/>
      </c>
      <c r="AE25" s="7" t="str">
        <f>IF(受験者名簿!L31="","",受験者名簿!L31)</f>
        <v/>
      </c>
      <c r="AF25" s="7" t="str">
        <f>IF(受験者名簿!AH31="","",受験者名簿!AH31)</f>
        <v/>
      </c>
      <c r="AG25" s="7" t="str">
        <f>IF(受験者名簿!B31="","",受験者名簿!B31)</f>
        <v/>
      </c>
      <c r="AH25" s="8" t="str">
        <f>IF(受験者名簿!AG31="","",受験者名簿!AG31)</f>
        <v/>
      </c>
      <c r="AI25" s="7" t="str">
        <f ca="1">IF(受験者名簿!AI31="","",受験者名簿!AI31)</f>
        <v/>
      </c>
      <c r="AJ25" s="7" t="str">
        <f>IF(受験者名簿!AJ31="","",受験者名簿!AJ31)</f>
        <v/>
      </c>
      <c r="AK25" s="7" t="str">
        <f>IF(G25="","",受験者名簿!AU31)</f>
        <v/>
      </c>
      <c r="AL25" s="7" t="str">
        <f>IF($G25="","",申込責任者!$N$42)</f>
        <v/>
      </c>
      <c r="AM25" s="7" t="str">
        <f>IF($G25="","",申込責任者!$N$43)</f>
        <v/>
      </c>
      <c r="AN25" s="7" t="str">
        <f>IF($G25="","",申込責任者!$N$45)</f>
        <v/>
      </c>
      <c r="AO25" s="7" t="str">
        <f>IF($G25="","",申込責任者!$N$44)</f>
        <v/>
      </c>
      <c r="AP25" s="7" t="str">
        <f>IF($G25="","",申込責任者!$N$46)</f>
        <v/>
      </c>
      <c r="AQ25" s="7" t="str">
        <f>IF($G25="","",申込責任者!$N$47)</f>
        <v/>
      </c>
      <c r="AR25" s="7" t="str">
        <f>IF($G25="","",申込責任者!$N$48)</f>
        <v/>
      </c>
      <c r="AS25" s="7" t="str">
        <f>IF($G25="","",申込責任者!$N$49)</f>
        <v/>
      </c>
      <c r="AT25" s="7" t="str">
        <f>IF($G25="","",申込責任者!$N$50)</f>
        <v/>
      </c>
      <c r="AU25" s="7" t="str">
        <f>IF($G25="","",申込責任者!$N$51)</f>
        <v/>
      </c>
      <c r="AV25" s="7" t="str">
        <f>IF($G25="","",申込責任者!$N$52)</f>
        <v/>
      </c>
      <c r="AW25" s="7" t="str">
        <f>IF($G25="","",申込責任者!$N$53)</f>
        <v/>
      </c>
      <c r="AX25" s="7" t="str">
        <f>IF($G25="","",申込責任者!$N$54)</f>
        <v/>
      </c>
      <c r="AY25" s="6" t="str">
        <f>IF($G25="","",申込責任者!$G$30&amp;"")</f>
        <v/>
      </c>
      <c r="AZ25" s="7" t="str">
        <f>IF($G25="","",申込責任者!$N$23)</f>
        <v/>
      </c>
      <c r="BA25" s="6" t="str">
        <f>IF($G25="","",受験者名簿!AW31)</f>
        <v/>
      </c>
      <c r="BB25" s="6" t="str">
        <f>IF(G25="","",申込責任者!$N$36)</f>
        <v/>
      </c>
      <c r="BC25" s="6" t="str">
        <f t="shared" si="1"/>
        <v/>
      </c>
      <c r="BD25" s="6" t="str">
        <f t="shared" si="2"/>
        <v/>
      </c>
      <c r="BE25" s="6" t="str">
        <f>""</f>
        <v/>
      </c>
      <c r="BF25" s="6" t="str">
        <f>""</f>
        <v/>
      </c>
      <c r="BG25" s="6" t="str">
        <f t="shared" si="3"/>
        <v/>
      </c>
      <c r="BH25" s="6" t="str">
        <f t="shared" si="4"/>
        <v/>
      </c>
      <c r="BI25" s="6" t="str">
        <f>IF(G25="","",申込責任者!$N$11)</f>
        <v/>
      </c>
      <c r="BJ25" s="6" t="str">
        <f>IF(H25="","",申込責任者!$N$12)</f>
        <v/>
      </c>
    </row>
    <row r="26" spans="1:62">
      <c r="A26" s="6" t="str">
        <f>IF(受験者名簿!C32="","",受験者名簿!A32)</f>
        <v/>
      </c>
      <c r="B26" s="7" t="str">
        <f>IF(受験者名簿!AF32="","",受験者名簿!AF32)</f>
        <v/>
      </c>
      <c r="C26" s="7" t="str">
        <f t="shared" si="0"/>
        <v/>
      </c>
      <c r="D26" s="7" t="str">
        <f>IF(受験者名簿!K32="","",受験者名簿!K32)</f>
        <v/>
      </c>
      <c r="E26" s="7" t="str">
        <f>IF(受験者名簿!AK32="","",受験者名簿!AK32)</f>
        <v/>
      </c>
      <c r="F26" s="7" t="str">
        <f>IF(受験者名簿!J32="","",TEXT(SUBSTITUTE(受験者名簿!J32,".","/"),"yyyy/mm/dd"))</f>
        <v/>
      </c>
      <c r="G26" s="7" t="str">
        <f>IF(受験者名簿!C32="","",TRIM(受験者名簿!C32))</f>
        <v/>
      </c>
      <c r="H26" s="7" t="str">
        <f>IF(受験者名簿!D32="","",TRIM(受験者名簿!D32))</f>
        <v/>
      </c>
      <c r="I26" s="7" t="str">
        <f>IF(受験者名簿!E32="","",DBCS(TRIM(PHONETIC(受験者名簿!E32))))</f>
        <v/>
      </c>
      <c r="J26" s="7" t="str">
        <f>IF(受験者名簿!F32="","",DBCS(TRIM(PHONETIC(受験者名簿!F32))))</f>
        <v/>
      </c>
      <c r="K26" s="7" t="str">
        <f>IF(受験者名簿!G32="","",TRIM(PROPER(受験者名簿!G32)))</f>
        <v/>
      </c>
      <c r="L26" s="7" t="str">
        <f>IF(受験者名簿!H32="","",TRIM(PROPER(受験者名簿!H32)))</f>
        <v/>
      </c>
      <c r="M26" s="7" t="str">
        <f>IF(受験者名簿!R32="","",受験者名簿!R32)</f>
        <v/>
      </c>
      <c r="N26" s="7" t="str">
        <f>IF(M26="","",IF(受験者名簿!Q32="","後",受験者名簿!Q32))</f>
        <v/>
      </c>
      <c r="O26" s="7" t="str">
        <f>IF(受験者名簿!S32="","",受験者名簿!S32)</f>
        <v/>
      </c>
      <c r="P26" s="7" t="str">
        <f>IF(受験者名簿!T32="","",受験者名簿!T32)</f>
        <v/>
      </c>
      <c r="Q26" s="7" t="str">
        <f>IF(受験者名簿!U32="","",受験者名簿!U32)</f>
        <v/>
      </c>
      <c r="R26" s="7" t="str">
        <f>IF(受験者名簿!V32="","",受験者名簿!V32)</f>
        <v/>
      </c>
      <c r="S26" s="7" t="str">
        <f>IF(受験者名簿!W32="","",受験者名簿!W32)</f>
        <v/>
      </c>
      <c r="T26" s="7" t="str">
        <f>IF(受験者名簿!X32="","",受験者名簿!X32)</f>
        <v/>
      </c>
      <c r="U26" s="7" t="str">
        <f>IF(受験者名簿!Y32="","",受験者名簿!Y32)</f>
        <v/>
      </c>
      <c r="V26" s="7" t="str">
        <f>IF(受験者名簿!Z32="","",受験者名簿!Z32)</f>
        <v/>
      </c>
      <c r="W26" s="7" t="str">
        <f>IF(受験者名簿!AA32="","",受験者名簿!AA32)</f>
        <v/>
      </c>
      <c r="X26" s="7" t="str">
        <f>IF(受験者名簿!AB32="","",受験者名簿!AB32)</f>
        <v/>
      </c>
      <c r="Y26" s="7" t="str">
        <f>""</f>
        <v/>
      </c>
      <c r="Z26" s="7" t="str">
        <f>""</f>
        <v/>
      </c>
      <c r="AA26" s="7" t="str">
        <f>""</f>
        <v/>
      </c>
      <c r="AB26" s="7" t="str">
        <f>""</f>
        <v/>
      </c>
      <c r="AC26" s="7" t="str">
        <f>IF(受験者名簿!I32="","",TRIM(受験者名簿!I32))</f>
        <v/>
      </c>
      <c r="AD26" s="7" t="str">
        <f>""</f>
        <v/>
      </c>
      <c r="AE26" s="7" t="str">
        <f>IF(受験者名簿!L32="","",受験者名簿!L32)</f>
        <v/>
      </c>
      <c r="AF26" s="7" t="str">
        <f>IF(受験者名簿!AH32="","",受験者名簿!AH32)</f>
        <v/>
      </c>
      <c r="AG26" s="7" t="str">
        <f>IF(受験者名簿!B32="","",受験者名簿!B32)</f>
        <v/>
      </c>
      <c r="AH26" s="8" t="str">
        <f>IF(受験者名簿!AG32="","",受験者名簿!AG32)</f>
        <v/>
      </c>
      <c r="AI26" s="7" t="str">
        <f ca="1">IF(受験者名簿!AI32="","",受験者名簿!AI32)</f>
        <v/>
      </c>
      <c r="AJ26" s="7" t="str">
        <f>IF(受験者名簿!AJ32="","",受験者名簿!AJ32)</f>
        <v/>
      </c>
      <c r="AK26" s="7" t="str">
        <f>IF(G26="","",受験者名簿!AU32)</f>
        <v/>
      </c>
      <c r="AL26" s="7" t="str">
        <f>IF($G26="","",申込責任者!$N$42)</f>
        <v/>
      </c>
      <c r="AM26" s="7" t="str">
        <f>IF($G26="","",申込責任者!$N$43)</f>
        <v/>
      </c>
      <c r="AN26" s="7" t="str">
        <f>IF($G26="","",申込責任者!$N$45)</f>
        <v/>
      </c>
      <c r="AO26" s="7" t="str">
        <f>IF($G26="","",申込責任者!$N$44)</f>
        <v/>
      </c>
      <c r="AP26" s="7" t="str">
        <f>IF($G26="","",申込責任者!$N$46)</f>
        <v/>
      </c>
      <c r="AQ26" s="7" t="str">
        <f>IF($G26="","",申込責任者!$N$47)</f>
        <v/>
      </c>
      <c r="AR26" s="7" t="str">
        <f>IF($G26="","",申込責任者!$N$48)</f>
        <v/>
      </c>
      <c r="AS26" s="7" t="str">
        <f>IF($G26="","",申込責任者!$N$49)</f>
        <v/>
      </c>
      <c r="AT26" s="7" t="str">
        <f>IF($G26="","",申込責任者!$N$50)</f>
        <v/>
      </c>
      <c r="AU26" s="7" t="str">
        <f>IF($G26="","",申込責任者!$N$51)</f>
        <v/>
      </c>
      <c r="AV26" s="7" t="str">
        <f>IF($G26="","",申込責任者!$N$52)</f>
        <v/>
      </c>
      <c r="AW26" s="7" t="str">
        <f>IF($G26="","",申込責任者!$N$53)</f>
        <v/>
      </c>
      <c r="AX26" s="7" t="str">
        <f>IF($G26="","",申込責任者!$N$54)</f>
        <v/>
      </c>
      <c r="AY26" s="6" t="str">
        <f>IF($G26="","",申込責任者!$G$30&amp;"")</f>
        <v/>
      </c>
      <c r="AZ26" s="7" t="str">
        <f>IF($G26="","",申込責任者!$N$23)</f>
        <v/>
      </c>
      <c r="BA26" s="6" t="str">
        <f>IF($G26="","",受験者名簿!AW32)</f>
        <v/>
      </c>
      <c r="BB26" s="6" t="str">
        <f>IF(G26="","",申込責任者!$N$36)</f>
        <v/>
      </c>
      <c r="BC26" s="6" t="str">
        <f t="shared" si="1"/>
        <v/>
      </c>
      <c r="BD26" s="6" t="str">
        <f t="shared" si="2"/>
        <v/>
      </c>
      <c r="BE26" s="6" t="str">
        <f>""</f>
        <v/>
      </c>
      <c r="BF26" s="6" t="str">
        <f>""</f>
        <v/>
      </c>
      <c r="BG26" s="6" t="str">
        <f t="shared" si="3"/>
        <v/>
      </c>
      <c r="BH26" s="6" t="str">
        <f t="shared" si="4"/>
        <v/>
      </c>
      <c r="BI26" s="6" t="str">
        <f>IF(G26="","",申込責任者!$N$11)</f>
        <v/>
      </c>
      <c r="BJ26" s="6" t="str">
        <f>IF(H26="","",申込責任者!$N$12)</f>
        <v/>
      </c>
    </row>
    <row r="27" spans="1:62">
      <c r="A27" s="6" t="str">
        <f>IF(受験者名簿!C33="","",受験者名簿!A33)</f>
        <v/>
      </c>
      <c r="B27" s="7" t="str">
        <f>IF(受験者名簿!AF33="","",受験者名簿!AF33)</f>
        <v/>
      </c>
      <c r="C27" s="7" t="str">
        <f t="shared" si="0"/>
        <v/>
      </c>
      <c r="D27" s="7" t="str">
        <f>IF(受験者名簿!K33="","",受験者名簿!K33)</f>
        <v/>
      </c>
      <c r="E27" s="7" t="str">
        <f>IF(受験者名簿!AK33="","",受験者名簿!AK33)</f>
        <v/>
      </c>
      <c r="F27" s="7" t="str">
        <f>IF(受験者名簿!J33="","",TEXT(SUBSTITUTE(受験者名簿!J33,".","/"),"yyyy/mm/dd"))</f>
        <v/>
      </c>
      <c r="G27" s="7" t="str">
        <f>IF(受験者名簿!C33="","",TRIM(受験者名簿!C33))</f>
        <v/>
      </c>
      <c r="H27" s="7" t="str">
        <f>IF(受験者名簿!D33="","",TRIM(受験者名簿!D33))</f>
        <v/>
      </c>
      <c r="I27" s="7" t="str">
        <f>IF(受験者名簿!E33="","",DBCS(TRIM(PHONETIC(受験者名簿!E33))))</f>
        <v/>
      </c>
      <c r="J27" s="7" t="str">
        <f>IF(受験者名簿!F33="","",DBCS(TRIM(PHONETIC(受験者名簿!F33))))</f>
        <v/>
      </c>
      <c r="K27" s="7" t="str">
        <f>IF(受験者名簿!G33="","",TRIM(PROPER(受験者名簿!G33)))</f>
        <v/>
      </c>
      <c r="L27" s="7" t="str">
        <f>IF(受験者名簿!H33="","",TRIM(PROPER(受験者名簿!H33)))</f>
        <v/>
      </c>
      <c r="M27" s="7" t="str">
        <f>IF(受験者名簿!R33="","",受験者名簿!R33)</f>
        <v/>
      </c>
      <c r="N27" s="7" t="str">
        <f>IF(M27="","",IF(受験者名簿!Q33="","後",受験者名簿!Q33))</f>
        <v/>
      </c>
      <c r="O27" s="7" t="str">
        <f>IF(受験者名簿!S33="","",受験者名簿!S33)</f>
        <v/>
      </c>
      <c r="P27" s="7" t="str">
        <f>IF(受験者名簿!T33="","",受験者名簿!T33)</f>
        <v/>
      </c>
      <c r="Q27" s="7" t="str">
        <f>IF(受験者名簿!U33="","",受験者名簿!U33)</f>
        <v/>
      </c>
      <c r="R27" s="7" t="str">
        <f>IF(受験者名簿!V33="","",受験者名簿!V33)</f>
        <v/>
      </c>
      <c r="S27" s="7" t="str">
        <f>IF(受験者名簿!W33="","",受験者名簿!W33)</f>
        <v/>
      </c>
      <c r="T27" s="7" t="str">
        <f>IF(受験者名簿!X33="","",受験者名簿!X33)</f>
        <v/>
      </c>
      <c r="U27" s="7" t="str">
        <f>IF(受験者名簿!Y33="","",受験者名簿!Y33)</f>
        <v/>
      </c>
      <c r="V27" s="7" t="str">
        <f>IF(受験者名簿!Z33="","",受験者名簿!Z33)</f>
        <v/>
      </c>
      <c r="W27" s="7" t="str">
        <f>IF(受験者名簿!AA33="","",受験者名簿!AA33)</f>
        <v/>
      </c>
      <c r="X27" s="7" t="str">
        <f>IF(受験者名簿!AB33="","",受験者名簿!AB33)</f>
        <v/>
      </c>
      <c r="Y27" s="7" t="str">
        <f>""</f>
        <v/>
      </c>
      <c r="Z27" s="7" t="str">
        <f>""</f>
        <v/>
      </c>
      <c r="AA27" s="7" t="str">
        <f>""</f>
        <v/>
      </c>
      <c r="AB27" s="7" t="str">
        <f>""</f>
        <v/>
      </c>
      <c r="AC27" s="7" t="str">
        <f>IF(受験者名簿!I33="","",TRIM(受験者名簿!I33))</f>
        <v/>
      </c>
      <c r="AD27" s="7" t="str">
        <f>""</f>
        <v/>
      </c>
      <c r="AE27" s="7" t="str">
        <f>IF(受験者名簿!L33="","",受験者名簿!L33)</f>
        <v/>
      </c>
      <c r="AF27" s="7" t="str">
        <f>IF(受験者名簿!AH33="","",受験者名簿!AH33)</f>
        <v/>
      </c>
      <c r="AG27" s="7" t="str">
        <f>IF(受験者名簿!B33="","",受験者名簿!B33)</f>
        <v/>
      </c>
      <c r="AH27" s="8" t="str">
        <f>IF(受験者名簿!AG33="","",受験者名簿!AG33)</f>
        <v/>
      </c>
      <c r="AI27" s="7" t="str">
        <f ca="1">IF(受験者名簿!AI33="","",受験者名簿!AI33)</f>
        <v/>
      </c>
      <c r="AJ27" s="7" t="str">
        <f>IF(受験者名簿!AJ33="","",受験者名簿!AJ33)</f>
        <v/>
      </c>
      <c r="AK27" s="7" t="str">
        <f>IF(G27="","",受験者名簿!AU33)</f>
        <v/>
      </c>
      <c r="AL27" s="7" t="str">
        <f>IF($G27="","",申込責任者!$N$42)</f>
        <v/>
      </c>
      <c r="AM27" s="7" t="str">
        <f>IF($G27="","",申込責任者!$N$43)</f>
        <v/>
      </c>
      <c r="AN27" s="7" t="str">
        <f>IF($G27="","",申込責任者!$N$45)</f>
        <v/>
      </c>
      <c r="AO27" s="7" t="str">
        <f>IF($G27="","",申込責任者!$N$44)</f>
        <v/>
      </c>
      <c r="AP27" s="7" t="str">
        <f>IF($G27="","",申込責任者!$N$46)</f>
        <v/>
      </c>
      <c r="AQ27" s="7" t="str">
        <f>IF($G27="","",申込責任者!$N$47)</f>
        <v/>
      </c>
      <c r="AR27" s="7" t="str">
        <f>IF($G27="","",申込責任者!$N$48)</f>
        <v/>
      </c>
      <c r="AS27" s="7" t="str">
        <f>IF($G27="","",申込責任者!$N$49)</f>
        <v/>
      </c>
      <c r="AT27" s="7" t="str">
        <f>IF($G27="","",申込責任者!$N$50)</f>
        <v/>
      </c>
      <c r="AU27" s="7" t="str">
        <f>IF($G27="","",申込責任者!$N$51)</f>
        <v/>
      </c>
      <c r="AV27" s="7" t="str">
        <f>IF($G27="","",申込責任者!$N$52)</f>
        <v/>
      </c>
      <c r="AW27" s="7" t="str">
        <f>IF($G27="","",申込責任者!$N$53)</f>
        <v/>
      </c>
      <c r="AX27" s="7" t="str">
        <f>IF($G27="","",申込責任者!$N$54)</f>
        <v/>
      </c>
      <c r="AY27" s="6" t="str">
        <f>IF($G27="","",申込責任者!$G$30&amp;"")</f>
        <v/>
      </c>
      <c r="AZ27" s="7" t="str">
        <f>IF($G27="","",申込責任者!$N$23)</f>
        <v/>
      </c>
      <c r="BA27" s="6" t="str">
        <f>IF($G27="","",受験者名簿!AW33)</f>
        <v/>
      </c>
      <c r="BB27" s="6" t="str">
        <f>IF(G27="","",申込責任者!$N$36)</f>
        <v/>
      </c>
      <c r="BC27" s="6" t="str">
        <f t="shared" si="1"/>
        <v/>
      </c>
      <c r="BD27" s="6" t="str">
        <f t="shared" si="2"/>
        <v/>
      </c>
      <c r="BE27" s="6" t="str">
        <f>""</f>
        <v/>
      </c>
      <c r="BF27" s="6" t="str">
        <f>""</f>
        <v/>
      </c>
      <c r="BG27" s="6" t="str">
        <f t="shared" si="3"/>
        <v/>
      </c>
      <c r="BH27" s="6" t="str">
        <f t="shared" si="4"/>
        <v/>
      </c>
      <c r="BI27" s="6" t="str">
        <f>IF(G27="","",申込責任者!$N$11)</f>
        <v/>
      </c>
      <c r="BJ27" s="6" t="str">
        <f>IF(H27="","",申込責任者!$N$12)</f>
        <v/>
      </c>
    </row>
    <row r="28" spans="1:62">
      <c r="A28" s="6" t="str">
        <f>IF(受験者名簿!C34="","",受験者名簿!A34)</f>
        <v/>
      </c>
      <c r="B28" s="7" t="str">
        <f>IF(受験者名簿!AF34="","",受験者名簿!AF34)</f>
        <v/>
      </c>
      <c r="C28" s="7" t="str">
        <f t="shared" si="0"/>
        <v/>
      </c>
      <c r="D28" s="7" t="str">
        <f>IF(受験者名簿!K34="","",受験者名簿!K34)</f>
        <v/>
      </c>
      <c r="E28" s="7" t="str">
        <f>IF(受験者名簿!AK34="","",受験者名簿!AK34)</f>
        <v/>
      </c>
      <c r="F28" s="7" t="str">
        <f>IF(受験者名簿!J34="","",TEXT(SUBSTITUTE(受験者名簿!J34,".","/"),"yyyy/mm/dd"))</f>
        <v/>
      </c>
      <c r="G28" s="7" t="str">
        <f>IF(受験者名簿!C34="","",TRIM(受験者名簿!C34))</f>
        <v/>
      </c>
      <c r="H28" s="7" t="str">
        <f>IF(受験者名簿!D34="","",TRIM(受験者名簿!D34))</f>
        <v/>
      </c>
      <c r="I28" s="7" t="str">
        <f>IF(受験者名簿!E34="","",DBCS(TRIM(PHONETIC(受験者名簿!E34))))</f>
        <v/>
      </c>
      <c r="J28" s="7" t="str">
        <f>IF(受験者名簿!F34="","",DBCS(TRIM(PHONETIC(受験者名簿!F34))))</f>
        <v/>
      </c>
      <c r="K28" s="7" t="str">
        <f>IF(受験者名簿!G34="","",TRIM(PROPER(受験者名簿!G34)))</f>
        <v/>
      </c>
      <c r="L28" s="7" t="str">
        <f>IF(受験者名簿!H34="","",TRIM(PROPER(受験者名簿!H34)))</f>
        <v/>
      </c>
      <c r="M28" s="7" t="str">
        <f>IF(受験者名簿!R34="","",受験者名簿!R34)</f>
        <v/>
      </c>
      <c r="N28" s="7" t="str">
        <f>IF(M28="","",IF(受験者名簿!Q34="","後",受験者名簿!Q34))</f>
        <v/>
      </c>
      <c r="O28" s="7" t="str">
        <f>IF(受験者名簿!S34="","",受験者名簿!S34)</f>
        <v/>
      </c>
      <c r="P28" s="7" t="str">
        <f>IF(受験者名簿!T34="","",受験者名簿!T34)</f>
        <v/>
      </c>
      <c r="Q28" s="7" t="str">
        <f>IF(受験者名簿!U34="","",受験者名簿!U34)</f>
        <v/>
      </c>
      <c r="R28" s="7" t="str">
        <f>IF(受験者名簿!V34="","",受験者名簿!V34)</f>
        <v/>
      </c>
      <c r="S28" s="7" t="str">
        <f>IF(受験者名簿!W34="","",受験者名簿!W34)</f>
        <v/>
      </c>
      <c r="T28" s="7" t="str">
        <f>IF(受験者名簿!X34="","",受験者名簿!X34)</f>
        <v/>
      </c>
      <c r="U28" s="7" t="str">
        <f>IF(受験者名簿!Y34="","",受験者名簿!Y34)</f>
        <v/>
      </c>
      <c r="V28" s="7" t="str">
        <f>IF(受験者名簿!Z34="","",受験者名簿!Z34)</f>
        <v/>
      </c>
      <c r="W28" s="7" t="str">
        <f>IF(受験者名簿!AA34="","",受験者名簿!AA34)</f>
        <v/>
      </c>
      <c r="X28" s="7" t="str">
        <f>IF(受験者名簿!AB34="","",受験者名簿!AB34)</f>
        <v/>
      </c>
      <c r="Y28" s="7" t="str">
        <f>""</f>
        <v/>
      </c>
      <c r="Z28" s="7" t="str">
        <f>""</f>
        <v/>
      </c>
      <c r="AA28" s="7" t="str">
        <f>""</f>
        <v/>
      </c>
      <c r="AB28" s="7" t="str">
        <f>""</f>
        <v/>
      </c>
      <c r="AC28" s="7" t="str">
        <f>IF(受験者名簿!I34="","",TRIM(受験者名簿!I34))</f>
        <v/>
      </c>
      <c r="AD28" s="7" t="str">
        <f>""</f>
        <v/>
      </c>
      <c r="AE28" s="7" t="str">
        <f>IF(受験者名簿!L34="","",受験者名簿!L34)</f>
        <v/>
      </c>
      <c r="AF28" s="7" t="str">
        <f>IF(受験者名簿!AH34="","",受験者名簿!AH34)</f>
        <v/>
      </c>
      <c r="AG28" s="7" t="str">
        <f>IF(受験者名簿!B34="","",受験者名簿!B34)</f>
        <v/>
      </c>
      <c r="AH28" s="8" t="str">
        <f>IF(受験者名簿!AG34="","",受験者名簿!AG34)</f>
        <v/>
      </c>
      <c r="AI28" s="7" t="str">
        <f ca="1">IF(受験者名簿!AI34="","",受験者名簿!AI34)</f>
        <v/>
      </c>
      <c r="AJ28" s="7" t="str">
        <f>IF(受験者名簿!AJ34="","",受験者名簿!AJ34)</f>
        <v/>
      </c>
      <c r="AK28" s="7" t="str">
        <f>IF(G28="","",受験者名簿!AU34)</f>
        <v/>
      </c>
      <c r="AL28" s="7" t="str">
        <f>IF($G28="","",申込責任者!$N$42)</f>
        <v/>
      </c>
      <c r="AM28" s="7" t="str">
        <f>IF($G28="","",申込責任者!$N$43)</f>
        <v/>
      </c>
      <c r="AN28" s="7" t="str">
        <f>IF($G28="","",申込責任者!$N$45)</f>
        <v/>
      </c>
      <c r="AO28" s="7" t="str">
        <f>IF($G28="","",申込責任者!$N$44)</f>
        <v/>
      </c>
      <c r="AP28" s="7" t="str">
        <f>IF($G28="","",申込責任者!$N$46)</f>
        <v/>
      </c>
      <c r="AQ28" s="7" t="str">
        <f>IF($G28="","",申込責任者!$N$47)</f>
        <v/>
      </c>
      <c r="AR28" s="7" t="str">
        <f>IF($G28="","",申込責任者!$N$48)</f>
        <v/>
      </c>
      <c r="AS28" s="7" t="str">
        <f>IF($G28="","",申込責任者!$N$49)</f>
        <v/>
      </c>
      <c r="AT28" s="7" t="str">
        <f>IF($G28="","",申込責任者!$N$50)</f>
        <v/>
      </c>
      <c r="AU28" s="7" t="str">
        <f>IF($G28="","",申込責任者!$N$51)</f>
        <v/>
      </c>
      <c r="AV28" s="7" t="str">
        <f>IF($G28="","",申込責任者!$N$52)</f>
        <v/>
      </c>
      <c r="AW28" s="7" t="str">
        <f>IF($G28="","",申込責任者!$N$53)</f>
        <v/>
      </c>
      <c r="AX28" s="7" t="str">
        <f>IF($G28="","",申込責任者!$N$54)</f>
        <v/>
      </c>
      <c r="AY28" s="6" t="str">
        <f>IF($G28="","",申込責任者!$G$30&amp;"")</f>
        <v/>
      </c>
      <c r="AZ28" s="7" t="str">
        <f>IF($G28="","",申込責任者!$N$23)</f>
        <v/>
      </c>
      <c r="BA28" s="6" t="str">
        <f>IF($G28="","",受験者名簿!AW34)</f>
        <v/>
      </c>
      <c r="BB28" s="6" t="str">
        <f>IF(G28="","",申込責任者!$N$36)</f>
        <v/>
      </c>
      <c r="BC28" s="6" t="str">
        <f t="shared" si="1"/>
        <v/>
      </c>
      <c r="BD28" s="6" t="str">
        <f t="shared" si="2"/>
        <v/>
      </c>
      <c r="BE28" s="6" t="str">
        <f>""</f>
        <v/>
      </c>
      <c r="BF28" s="6" t="str">
        <f>""</f>
        <v/>
      </c>
      <c r="BG28" s="6" t="str">
        <f t="shared" si="3"/>
        <v/>
      </c>
      <c r="BH28" s="6" t="str">
        <f t="shared" si="4"/>
        <v/>
      </c>
      <c r="BI28" s="6" t="str">
        <f>IF(G28="","",申込責任者!$N$11)</f>
        <v/>
      </c>
      <c r="BJ28" s="6" t="str">
        <f>IF(H28="","",申込責任者!$N$12)</f>
        <v/>
      </c>
    </row>
    <row r="29" spans="1:62">
      <c r="A29" s="6" t="str">
        <f>IF(受験者名簿!C35="","",受験者名簿!A35)</f>
        <v/>
      </c>
      <c r="B29" s="7" t="str">
        <f>IF(受験者名簿!AF35="","",受験者名簿!AF35)</f>
        <v/>
      </c>
      <c r="C29" s="7" t="str">
        <f t="shared" si="0"/>
        <v/>
      </c>
      <c r="D29" s="7" t="str">
        <f>IF(受験者名簿!K35="","",受験者名簿!K35)</f>
        <v/>
      </c>
      <c r="E29" s="7" t="str">
        <f>IF(受験者名簿!AK35="","",受験者名簿!AK35)</f>
        <v/>
      </c>
      <c r="F29" s="7" t="str">
        <f>IF(受験者名簿!J35="","",TEXT(SUBSTITUTE(受験者名簿!J35,".","/"),"yyyy/mm/dd"))</f>
        <v/>
      </c>
      <c r="G29" s="7" t="str">
        <f>IF(受験者名簿!C35="","",TRIM(受験者名簿!C35))</f>
        <v/>
      </c>
      <c r="H29" s="7" t="str">
        <f>IF(受験者名簿!D35="","",TRIM(受験者名簿!D35))</f>
        <v/>
      </c>
      <c r="I29" s="7" t="str">
        <f>IF(受験者名簿!E35="","",DBCS(TRIM(PHONETIC(受験者名簿!E35))))</f>
        <v/>
      </c>
      <c r="J29" s="7" t="str">
        <f>IF(受験者名簿!F35="","",DBCS(TRIM(PHONETIC(受験者名簿!F35))))</f>
        <v/>
      </c>
      <c r="K29" s="7" t="str">
        <f>IF(受験者名簿!G35="","",TRIM(PROPER(受験者名簿!G35)))</f>
        <v/>
      </c>
      <c r="L29" s="7" t="str">
        <f>IF(受験者名簿!H35="","",TRIM(PROPER(受験者名簿!H35)))</f>
        <v/>
      </c>
      <c r="M29" s="7" t="str">
        <f>IF(受験者名簿!R35="","",受験者名簿!R35)</f>
        <v/>
      </c>
      <c r="N29" s="7" t="str">
        <f>IF(M29="","",IF(受験者名簿!Q35="","後",受験者名簿!Q35))</f>
        <v/>
      </c>
      <c r="O29" s="7" t="str">
        <f>IF(受験者名簿!S35="","",受験者名簿!S35)</f>
        <v/>
      </c>
      <c r="P29" s="7" t="str">
        <f>IF(受験者名簿!T35="","",受験者名簿!T35)</f>
        <v/>
      </c>
      <c r="Q29" s="7" t="str">
        <f>IF(受験者名簿!U35="","",受験者名簿!U35)</f>
        <v/>
      </c>
      <c r="R29" s="7" t="str">
        <f>IF(受験者名簿!V35="","",受験者名簿!V35)</f>
        <v/>
      </c>
      <c r="S29" s="7" t="str">
        <f>IF(受験者名簿!W35="","",受験者名簿!W35)</f>
        <v/>
      </c>
      <c r="T29" s="7" t="str">
        <f>IF(受験者名簿!X35="","",受験者名簿!X35)</f>
        <v/>
      </c>
      <c r="U29" s="7" t="str">
        <f>IF(受験者名簿!Y35="","",受験者名簿!Y35)</f>
        <v/>
      </c>
      <c r="V29" s="7" t="str">
        <f>IF(受験者名簿!Z35="","",受験者名簿!Z35)</f>
        <v/>
      </c>
      <c r="W29" s="7" t="str">
        <f>IF(受験者名簿!AA35="","",受験者名簿!AA35)</f>
        <v/>
      </c>
      <c r="X29" s="7" t="str">
        <f>IF(受験者名簿!AB35="","",受験者名簿!AB35)</f>
        <v/>
      </c>
      <c r="Y29" s="7" t="str">
        <f>""</f>
        <v/>
      </c>
      <c r="Z29" s="7" t="str">
        <f>""</f>
        <v/>
      </c>
      <c r="AA29" s="7" t="str">
        <f>""</f>
        <v/>
      </c>
      <c r="AB29" s="7" t="str">
        <f>""</f>
        <v/>
      </c>
      <c r="AC29" s="7" t="str">
        <f>IF(受験者名簿!I35="","",TRIM(受験者名簿!I35))</f>
        <v/>
      </c>
      <c r="AD29" s="7" t="str">
        <f>""</f>
        <v/>
      </c>
      <c r="AE29" s="7" t="str">
        <f>IF(受験者名簿!L35="","",受験者名簿!L35)</f>
        <v/>
      </c>
      <c r="AF29" s="7" t="str">
        <f>IF(受験者名簿!AH35="","",受験者名簿!AH35)</f>
        <v/>
      </c>
      <c r="AG29" s="7" t="str">
        <f>IF(受験者名簿!B35="","",受験者名簿!B35)</f>
        <v/>
      </c>
      <c r="AH29" s="8" t="str">
        <f>IF(受験者名簿!AG35="","",受験者名簿!AG35)</f>
        <v/>
      </c>
      <c r="AI29" s="7" t="str">
        <f ca="1">IF(受験者名簿!AI35="","",受験者名簿!AI35)</f>
        <v/>
      </c>
      <c r="AJ29" s="7" t="str">
        <f>IF(受験者名簿!AJ35="","",受験者名簿!AJ35)</f>
        <v/>
      </c>
      <c r="AK29" s="7" t="str">
        <f>IF(G29="","",受験者名簿!AU35)</f>
        <v/>
      </c>
      <c r="AL29" s="7" t="str">
        <f>IF($G29="","",申込責任者!$N$42)</f>
        <v/>
      </c>
      <c r="AM29" s="7" t="str">
        <f>IF($G29="","",申込責任者!$N$43)</f>
        <v/>
      </c>
      <c r="AN29" s="7" t="str">
        <f>IF($G29="","",申込責任者!$N$45)</f>
        <v/>
      </c>
      <c r="AO29" s="7" t="str">
        <f>IF($G29="","",申込責任者!$N$44)</f>
        <v/>
      </c>
      <c r="AP29" s="7" t="str">
        <f>IF($G29="","",申込責任者!$N$46)</f>
        <v/>
      </c>
      <c r="AQ29" s="7" t="str">
        <f>IF($G29="","",申込責任者!$N$47)</f>
        <v/>
      </c>
      <c r="AR29" s="7" t="str">
        <f>IF($G29="","",申込責任者!$N$48)</f>
        <v/>
      </c>
      <c r="AS29" s="7" t="str">
        <f>IF($G29="","",申込責任者!$N$49)</f>
        <v/>
      </c>
      <c r="AT29" s="7" t="str">
        <f>IF($G29="","",申込責任者!$N$50)</f>
        <v/>
      </c>
      <c r="AU29" s="7" t="str">
        <f>IF($G29="","",申込責任者!$N$51)</f>
        <v/>
      </c>
      <c r="AV29" s="7" t="str">
        <f>IF($G29="","",申込責任者!$N$52)</f>
        <v/>
      </c>
      <c r="AW29" s="7" t="str">
        <f>IF($G29="","",申込責任者!$N$53)</f>
        <v/>
      </c>
      <c r="AX29" s="7" t="str">
        <f>IF($G29="","",申込責任者!$N$54)</f>
        <v/>
      </c>
      <c r="AY29" s="6" t="str">
        <f>IF($G29="","",申込責任者!$G$30&amp;"")</f>
        <v/>
      </c>
      <c r="AZ29" s="7" t="str">
        <f>IF($G29="","",申込責任者!$N$23)</f>
        <v/>
      </c>
      <c r="BA29" s="6" t="str">
        <f>IF($G29="","",受験者名簿!AW35)</f>
        <v/>
      </c>
      <c r="BB29" s="6" t="str">
        <f>IF(G29="","",申込責任者!$N$36)</f>
        <v/>
      </c>
      <c r="BC29" s="6" t="str">
        <f t="shared" si="1"/>
        <v/>
      </c>
      <c r="BD29" s="6" t="str">
        <f t="shared" si="2"/>
        <v/>
      </c>
      <c r="BE29" s="6" t="str">
        <f>""</f>
        <v/>
      </c>
      <c r="BF29" s="6" t="str">
        <f>""</f>
        <v/>
      </c>
      <c r="BG29" s="6" t="str">
        <f t="shared" si="3"/>
        <v/>
      </c>
      <c r="BH29" s="6" t="str">
        <f t="shared" si="4"/>
        <v/>
      </c>
      <c r="BI29" s="6" t="str">
        <f>IF(G29="","",申込責任者!$N$11)</f>
        <v/>
      </c>
      <c r="BJ29" s="6" t="str">
        <f>IF(H29="","",申込責任者!$N$12)</f>
        <v/>
      </c>
    </row>
    <row r="30" spans="1:62">
      <c r="A30" s="6" t="str">
        <f>IF(受験者名簿!C36="","",受験者名簿!A36)</f>
        <v/>
      </c>
      <c r="B30" s="7" t="str">
        <f>IF(受験者名簿!AF36="","",受験者名簿!AF36)</f>
        <v/>
      </c>
      <c r="C30" s="7" t="str">
        <f t="shared" si="0"/>
        <v/>
      </c>
      <c r="D30" s="7" t="str">
        <f>IF(受験者名簿!K36="","",受験者名簿!K36)</f>
        <v/>
      </c>
      <c r="E30" s="7" t="str">
        <f>IF(受験者名簿!AK36="","",受験者名簿!AK36)</f>
        <v/>
      </c>
      <c r="F30" s="7" t="str">
        <f>IF(受験者名簿!J36="","",TEXT(SUBSTITUTE(受験者名簿!J36,".","/"),"yyyy/mm/dd"))</f>
        <v/>
      </c>
      <c r="G30" s="7" t="str">
        <f>IF(受験者名簿!C36="","",TRIM(受験者名簿!C36))</f>
        <v/>
      </c>
      <c r="H30" s="7" t="str">
        <f>IF(受験者名簿!D36="","",TRIM(受験者名簿!D36))</f>
        <v/>
      </c>
      <c r="I30" s="7" t="str">
        <f>IF(受験者名簿!E36="","",DBCS(TRIM(PHONETIC(受験者名簿!E36))))</f>
        <v/>
      </c>
      <c r="J30" s="7" t="str">
        <f>IF(受験者名簿!F36="","",DBCS(TRIM(PHONETIC(受験者名簿!F36))))</f>
        <v/>
      </c>
      <c r="K30" s="7" t="str">
        <f>IF(受験者名簿!G36="","",TRIM(PROPER(受験者名簿!G36)))</f>
        <v/>
      </c>
      <c r="L30" s="7" t="str">
        <f>IF(受験者名簿!H36="","",TRIM(PROPER(受験者名簿!H36)))</f>
        <v/>
      </c>
      <c r="M30" s="7" t="str">
        <f>IF(受験者名簿!R36="","",受験者名簿!R36)</f>
        <v/>
      </c>
      <c r="N30" s="7" t="str">
        <f>IF(M30="","",IF(受験者名簿!Q36="","後",受験者名簿!Q36))</f>
        <v/>
      </c>
      <c r="O30" s="7" t="str">
        <f>IF(受験者名簿!S36="","",受験者名簿!S36)</f>
        <v/>
      </c>
      <c r="P30" s="7" t="str">
        <f>IF(受験者名簿!T36="","",受験者名簿!T36)</f>
        <v/>
      </c>
      <c r="Q30" s="7" t="str">
        <f>IF(受験者名簿!U36="","",受験者名簿!U36)</f>
        <v/>
      </c>
      <c r="R30" s="7" t="str">
        <f>IF(受験者名簿!V36="","",受験者名簿!V36)</f>
        <v/>
      </c>
      <c r="S30" s="7" t="str">
        <f>IF(受験者名簿!W36="","",受験者名簿!W36)</f>
        <v/>
      </c>
      <c r="T30" s="7" t="str">
        <f>IF(受験者名簿!X36="","",受験者名簿!X36)</f>
        <v/>
      </c>
      <c r="U30" s="7" t="str">
        <f>IF(受験者名簿!Y36="","",受験者名簿!Y36)</f>
        <v/>
      </c>
      <c r="V30" s="7" t="str">
        <f>IF(受験者名簿!Z36="","",受験者名簿!Z36)</f>
        <v/>
      </c>
      <c r="W30" s="7" t="str">
        <f>IF(受験者名簿!AA36="","",受験者名簿!AA36)</f>
        <v/>
      </c>
      <c r="X30" s="7" t="str">
        <f>IF(受験者名簿!AB36="","",受験者名簿!AB36)</f>
        <v/>
      </c>
      <c r="Y30" s="7" t="str">
        <f>""</f>
        <v/>
      </c>
      <c r="Z30" s="7" t="str">
        <f>""</f>
        <v/>
      </c>
      <c r="AA30" s="7" t="str">
        <f>""</f>
        <v/>
      </c>
      <c r="AB30" s="7" t="str">
        <f>""</f>
        <v/>
      </c>
      <c r="AC30" s="7" t="str">
        <f>IF(受験者名簿!I36="","",TRIM(受験者名簿!I36))</f>
        <v/>
      </c>
      <c r="AD30" s="7" t="str">
        <f>""</f>
        <v/>
      </c>
      <c r="AE30" s="7" t="str">
        <f>IF(受験者名簿!L36="","",受験者名簿!L36)</f>
        <v/>
      </c>
      <c r="AF30" s="7" t="str">
        <f>IF(受験者名簿!AH36="","",受験者名簿!AH36)</f>
        <v/>
      </c>
      <c r="AG30" s="7" t="str">
        <f>IF(受験者名簿!B36="","",受験者名簿!B36)</f>
        <v/>
      </c>
      <c r="AH30" s="8" t="str">
        <f>IF(受験者名簿!AG36="","",受験者名簿!AG36)</f>
        <v/>
      </c>
      <c r="AI30" s="7" t="str">
        <f ca="1">IF(受験者名簿!AI36="","",受験者名簿!AI36)</f>
        <v/>
      </c>
      <c r="AJ30" s="7" t="str">
        <f>IF(受験者名簿!AJ36="","",受験者名簿!AJ36)</f>
        <v/>
      </c>
      <c r="AK30" s="7" t="str">
        <f>IF(G30="","",受験者名簿!AU36)</f>
        <v/>
      </c>
      <c r="AL30" s="7" t="str">
        <f>IF($G30="","",申込責任者!$N$42)</f>
        <v/>
      </c>
      <c r="AM30" s="7" t="str">
        <f>IF($G30="","",申込責任者!$N$43)</f>
        <v/>
      </c>
      <c r="AN30" s="7" t="str">
        <f>IF($G30="","",申込責任者!$N$45)</f>
        <v/>
      </c>
      <c r="AO30" s="7" t="str">
        <f>IF($G30="","",申込責任者!$N$44)</f>
        <v/>
      </c>
      <c r="AP30" s="7" t="str">
        <f>IF($G30="","",申込責任者!$N$46)</f>
        <v/>
      </c>
      <c r="AQ30" s="7" t="str">
        <f>IF($G30="","",申込責任者!$N$47)</f>
        <v/>
      </c>
      <c r="AR30" s="7" t="str">
        <f>IF($G30="","",申込責任者!$N$48)</f>
        <v/>
      </c>
      <c r="AS30" s="7" t="str">
        <f>IF($G30="","",申込責任者!$N$49)</f>
        <v/>
      </c>
      <c r="AT30" s="7" t="str">
        <f>IF($G30="","",申込責任者!$N$50)</f>
        <v/>
      </c>
      <c r="AU30" s="7" t="str">
        <f>IF($G30="","",申込責任者!$N$51)</f>
        <v/>
      </c>
      <c r="AV30" s="7" t="str">
        <f>IF($G30="","",申込責任者!$N$52)</f>
        <v/>
      </c>
      <c r="AW30" s="7" t="str">
        <f>IF($G30="","",申込責任者!$N$53)</f>
        <v/>
      </c>
      <c r="AX30" s="7" t="str">
        <f>IF($G30="","",申込責任者!$N$54)</f>
        <v/>
      </c>
      <c r="AY30" s="6" t="str">
        <f>IF($G30="","",申込責任者!$G$30&amp;"")</f>
        <v/>
      </c>
      <c r="AZ30" s="7" t="str">
        <f>IF($G30="","",申込責任者!$N$23)</f>
        <v/>
      </c>
      <c r="BA30" s="6" t="str">
        <f>IF($G30="","",受験者名簿!AW36)</f>
        <v/>
      </c>
      <c r="BB30" s="6" t="str">
        <f>IF(G30="","",申込責任者!$N$36)</f>
        <v/>
      </c>
      <c r="BC30" s="6" t="str">
        <f t="shared" si="1"/>
        <v/>
      </c>
      <c r="BD30" s="6" t="str">
        <f t="shared" si="2"/>
        <v/>
      </c>
      <c r="BE30" s="6" t="str">
        <f>""</f>
        <v/>
      </c>
      <c r="BF30" s="6" t="str">
        <f>""</f>
        <v/>
      </c>
      <c r="BG30" s="6" t="str">
        <f t="shared" si="3"/>
        <v/>
      </c>
      <c r="BH30" s="6" t="str">
        <f t="shared" si="4"/>
        <v/>
      </c>
      <c r="BI30" s="6" t="str">
        <f>IF(G30="","",申込責任者!$N$11)</f>
        <v/>
      </c>
      <c r="BJ30" s="6" t="str">
        <f>IF(H30="","",申込責任者!$N$12)</f>
        <v/>
      </c>
    </row>
    <row r="31" spans="1:62">
      <c r="A31" s="6" t="str">
        <f>IF(受験者名簿!C37="","",受験者名簿!A37)</f>
        <v/>
      </c>
      <c r="B31" s="7" t="str">
        <f>IF(受験者名簿!AF37="","",受験者名簿!AF37)</f>
        <v/>
      </c>
      <c r="C31" s="7" t="str">
        <f t="shared" si="0"/>
        <v/>
      </c>
      <c r="D31" s="7" t="str">
        <f>IF(受験者名簿!K37="","",受験者名簿!K37)</f>
        <v/>
      </c>
      <c r="E31" s="7" t="str">
        <f>IF(受験者名簿!AK37="","",受験者名簿!AK37)</f>
        <v/>
      </c>
      <c r="F31" s="7" t="str">
        <f>IF(受験者名簿!J37="","",TEXT(SUBSTITUTE(受験者名簿!J37,".","/"),"yyyy/mm/dd"))</f>
        <v/>
      </c>
      <c r="G31" s="7" t="str">
        <f>IF(受験者名簿!C37="","",TRIM(受験者名簿!C37))</f>
        <v/>
      </c>
      <c r="H31" s="7" t="str">
        <f>IF(受験者名簿!D37="","",TRIM(受験者名簿!D37))</f>
        <v/>
      </c>
      <c r="I31" s="7" t="str">
        <f>IF(受験者名簿!E37="","",DBCS(TRIM(PHONETIC(受験者名簿!E37))))</f>
        <v/>
      </c>
      <c r="J31" s="7" t="str">
        <f>IF(受験者名簿!F37="","",DBCS(TRIM(PHONETIC(受験者名簿!F37))))</f>
        <v/>
      </c>
      <c r="K31" s="7" t="str">
        <f>IF(受験者名簿!G37="","",TRIM(PROPER(受験者名簿!G37)))</f>
        <v/>
      </c>
      <c r="L31" s="7" t="str">
        <f>IF(受験者名簿!H37="","",TRIM(PROPER(受験者名簿!H37)))</f>
        <v/>
      </c>
      <c r="M31" s="7" t="str">
        <f>IF(受験者名簿!R37="","",受験者名簿!R37)</f>
        <v/>
      </c>
      <c r="N31" s="7" t="str">
        <f>IF(M31="","",IF(受験者名簿!Q37="","後",受験者名簿!Q37))</f>
        <v/>
      </c>
      <c r="O31" s="7" t="str">
        <f>IF(受験者名簿!S37="","",受験者名簿!S37)</f>
        <v/>
      </c>
      <c r="P31" s="7" t="str">
        <f>IF(受験者名簿!T37="","",受験者名簿!T37)</f>
        <v/>
      </c>
      <c r="Q31" s="7" t="str">
        <f>IF(受験者名簿!U37="","",受験者名簿!U37)</f>
        <v/>
      </c>
      <c r="R31" s="7" t="str">
        <f>IF(受験者名簿!V37="","",受験者名簿!V37)</f>
        <v/>
      </c>
      <c r="S31" s="7" t="str">
        <f>IF(受験者名簿!W37="","",受験者名簿!W37)</f>
        <v/>
      </c>
      <c r="T31" s="7" t="str">
        <f>IF(受験者名簿!X37="","",受験者名簿!X37)</f>
        <v/>
      </c>
      <c r="U31" s="7" t="str">
        <f>IF(受験者名簿!Y37="","",受験者名簿!Y37)</f>
        <v/>
      </c>
      <c r="V31" s="7" t="str">
        <f>IF(受験者名簿!Z37="","",受験者名簿!Z37)</f>
        <v/>
      </c>
      <c r="W31" s="7" t="str">
        <f>IF(受験者名簿!AA37="","",受験者名簿!AA37)</f>
        <v/>
      </c>
      <c r="X31" s="7" t="str">
        <f>IF(受験者名簿!AB37="","",受験者名簿!AB37)</f>
        <v/>
      </c>
      <c r="Y31" s="7" t="str">
        <f>""</f>
        <v/>
      </c>
      <c r="Z31" s="7" t="str">
        <f>""</f>
        <v/>
      </c>
      <c r="AA31" s="7" t="str">
        <f>""</f>
        <v/>
      </c>
      <c r="AB31" s="7" t="str">
        <f>""</f>
        <v/>
      </c>
      <c r="AC31" s="7" t="str">
        <f>IF(受験者名簿!I37="","",TRIM(受験者名簿!I37))</f>
        <v/>
      </c>
      <c r="AD31" s="7" t="str">
        <f>""</f>
        <v/>
      </c>
      <c r="AE31" s="7" t="str">
        <f>IF(受験者名簿!L37="","",受験者名簿!L37)</f>
        <v/>
      </c>
      <c r="AF31" s="7" t="str">
        <f>IF(受験者名簿!AH37="","",受験者名簿!AH37)</f>
        <v/>
      </c>
      <c r="AG31" s="7" t="str">
        <f>IF(受験者名簿!B37="","",受験者名簿!B37)</f>
        <v/>
      </c>
      <c r="AH31" s="8" t="str">
        <f>IF(受験者名簿!AG37="","",受験者名簿!AG37)</f>
        <v/>
      </c>
      <c r="AI31" s="7" t="str">
        <f ca="1">IF(受験者名簿!AI37="","",受験者名簿!AI37)</f>
        <v/>
      </c>
      <c r="AJ31" s="7" t="str">
        <f>IF(受験者名簿!AJ37="","",受験者名簿!AJ37)</f>
        <v/>
      </c>
      <c r="AK31" s="7" t="str">
        <f>IF(G31="","",受験者名簿!AU37)</f>
        <v/>
      </c>
      <c r="AL31" s="7" t="str">
        <f>IF($G31="","",申込責任者!$N$42)</f>
        <v/>
      </c>
      <c r="AM31" s="7" t="str">
        <f>IF($G31="","",申込責任者!$N$43)</f>
        <v/>
      </c>
      <c r="AN31" s="7" t="str">
        <f>IF($G31="","",申込責任者!$N$45)</f>
        <v/>
      </c>
      <c r="AO31" s="7" t="str">
        <f>IF($G31="","",申込責任者!$N$44)</f>
        <v/>
      </c>
      <c r="AP31" s="7" t="str">
        <f>IF($G31="","",申込責任者!$N$46)</f>
        <v/>
      </c>
      <c r="AQ31" s="7" t="str">
        <f>IF($G31="","",申込責任者!$N$47)</f>
        <v/>
      </c>
      <c r="AR31" s="7" t="str">
        <f>IF($G31="","",申込責任者!$N$48)</f>
        <v/>
      </c>
      <c r="AS31" s="7" t="str">
        <f>IF($G31="","",申込責任者!$N$49)</f>
        <v/>
      </c>
      <c r="AT31" s="7" t="str">
        <f>IF($G31="","",申込責任者!$N$50)</f>
        <v/>
      </c>
      <c r="AU31" s="7" t="str">
        <f>IF($G31="","",申込責任者!$N$51)</f>
        <v/>
      </c>
      <c r="AV31" s="7" t="str">
        <f>IF($G31="","",申込責任者!$N$52)</f>
        <v/>
      </c>
      <c r="AW31" s="7" t="str">
        <f>IF($G31="","",申込責任者!$N$53)</f>
        <v/>
      </c>
      <c r="AX31" s="7" t="str">
        <f>IF($G31="","",申込責任者!$N$54)</f>
        <v/>
      </c>
      <c r="AY31" s="6" t="str">
        <f>IF($G31="","",申込責任者!$G$30&amp;"")</f>
        <v/>
      </c>
      <c r="AZ31" s="7" t="str">
        <f>IF($G31="","",申込責任者!$N$23)</f>
        <v/>
      </c>
      <c r="BA31" s="6" t="str">
        <f>IF($G31="","",受験者名簿!AW37)</f>
        <v/>
      </c>
      <c r="BB31" s="6" t="str">
        <f>IF(G31="","",申込責任者!$N$36)</f>
        <v/>
      </c>
      <c r="BC31" s="6" t="str">
        <f t="shared" si="1"/>
        <v/>
      </c>
      <c r="BD31" s="6" t="str">
        <f t="shared" si="2"/>
        <v/>
      </c>
      <c r="BE31" s="6" t="str">
        <f>""</f>
        <v/>
      </c>
      <c r="BF31" s="6" t="str">
        <f>""</f>
        <v/>
      </c>
      <c r="BG31" s="6" t="str">
        <f t="shared" si="3"/>
        <v/>
      </c>
      <c r="BH31" s="6" t="str">
        <f t="shared" si="4"/>
        <v/>
      </c>
      <c r="BI31" s="6" t="str">
        <f>IF(G31="","",申込責任者!$N$11)</f>
        <v/>
      </c>
      <c r="BJ31" s="6" t="str">
        <f>IF(H31="","",申込責任者!$N$12)</f>
        <v/>
      </c>
    </row>
    <row r="32" spans="1:62">
      <c r="A32" s="6" t="str">
        <f>IF(受験者名簿!C38="","",受験者名簿!A38)</f>
        <v/>
      </c>
      <c r="B32" s="7" t="str">
        <f>IF(受験者名簿!AF38="","",受験者名簿!AF38)</f>
        <v/>
      </c>
      <c r="C32" s="7" t="str">
        <f t="shared" si="0"/>
        <v/>
      </c>
      <c r="D32" s="7" t="str">
        <f>IF(受験者名簿!K38="","",受験者名簿!K38)</f>
        <v/>
      </c>
      <c r="E32" s="7" t="str">
        <f>IF(受験者名簿!AK38="","",受験者名簿!AK38)</f>
        <v/>
      </c>
      <c r="F32" s="7" t="str">
        <f>IF(受験者名簿!J38="","",TEXT(SUBSTITUTE(受験者名簿!J38,".","/"),"yyyy/mm/dd"))</f>
        <v/>
      </c>
      <c r="G32" s="7" t="str">
        <f>IF(受験者名簿!C38="","",TRIM(受験者名簿!C38))</f>
        <v/>
      </c>
      <c r="H32" s="7" t="str">
        <f>IF(受験者名簿!D38="","",TRIM(受験者名簿!D38))</f>
        <v/>
      </c>
      <c r="I32" s="7" t="str">
        <f>IF(受験者名簿!E38="","",DBCS(TRIM(PHONETIC(受験者名簿!E38))))</f>
        <v/>
      </c>
      <c r="J32" s="7" t="str">
        <f>IF(受験者名簿!F38="","",DBCS(TRIM(PHONETIC(受験者名簿!F38))))</f>
        <v/>
      </c>
      <c r="K32" s="7" t="str">
        <f>IF(受験者名簿!G38="","",TRIM(PROPER(受験者名簿!G38)))</f>
        <v/>
      </c>
      <c r="L32" s="7" t="str">
        <f>IF(受験者名簿!H38="","",TRIM(PROPER(受験者名簿!H38)))</f>
        <v/>
      </c>
      <c r="M32" s="7" t="str">
        <f>IF(受験者名簿!R38="","",受験者名簿!R38)</f>
        <v/>
      </c>
      <c r="N32" s="7" t="str">
        <f>IF(M32="","",IF(受験者名簿!Q38="","後",受験者名簿!Q38))</f>
        <v/>
      </c>
      <c r="O32" s="7" t="str">
        <f>IF(受験者名簿!S38="","",受験者名簿!S38)</f>
        <v/>
      </c>
      <c r="P32" s="7" t="str">
        <f>IF(受験者名簿!T38="","",受験者名簿!T38)</f>
        <v/>
      </c>
      <c r="Q32" s="7" t="str">
        <f>IF(受験者名簿!U38="","",受験者名簿!U38)</f>
        <v/>
      </c>
      <c r="R32" s="7" t="str">
        <f>IF(受験者名簿!V38="","",受験者名簿!V38)</f>
        <v/>
      </c>
      <c r="S32" s="7" t="str">
        <f>IF(受験者名簿!W38="","",受験者名簿!W38)</f>
        <v/>
      </c>
      <c r="T32" s="7" t="str">
        <f>IF(受験者名簿!X38="","",受験者名簿!X38)</f>
        <v/>
      </c>
      <c r="U32" s="7" t="str">
        <f>IF(受験者名簿!Y38="","",受験者名簿!Y38)</f>
        <v/>
      </c>
      <c r="V32" s="7" t="str">
        <f>IF(受験者名簿!Z38="","",受験者名簿!Z38)</f>
        <v/>
      </c>
      <c r="W32" s="7" t="str">
        <f>IF(受験者名簿!AA38="","",受験者名簿!AA38)</f>
        <v/>
      </c>
      <c r="X32" s="7" t="str">
        <f>IF(受験者名簿!AB38="","",受験者名簿!AB38)</f>
        <v/>
      </c>
      <c r="Y32" s="7" t="str">
        <f>""</f>
        <v/>
      </c>
      <c r="Z32" s="7" t="str">
        <f>""</f>
        <v/>
      </c>
      <c r="AA32" s="7" t="str">
        <f>""</f>
        <v/>
      </c>
      <c r="AB32" s="7" t="str">
        <f>""</f>
        <v/>
      </c>
      <c r="AC32" s="7" t="str">
        <f>IF(受験者名簿!I38="","",TRIM(受験者名簿!I38))</f>
        <v/>
      </c>
      <c r="AD32" s="7" t="str">
        <f>""</f>
        <v/>
      </c>
      <c r="AE32" s="7" t="str">
        <f>IF(受験者名簿!L38="","",受験者名簿!L38)</f>
        <v/>
      </c>
      <c r="AF32" s="7" t="str">
        <f>IF(受験者名簿!AH38="","",受験者名簿!AH38)</f>
        <v/>
      </c>
      <c r="AG32" s="7" t="str">
        <f>IF(受験者名簿!B38="","",受験者名簿!B38)</f>
        <v/>
      </c>
      <c r="AH32" s="8" t="str">
        <f>IF(受験者名簿!AG38="","",受験者名簿!AG38)</f>
        <v/>
      </c>
      <c r="AI32" s="7" t="str">
        <f ca="1">IF(受験者名簿!AI38="","",受験者名簿!AI38)</f>
        <v/>
      </c>
      <c r="AJ32" s="7" t="str">
        <f>IF(受験者名簿!AJ38="","",受験者名簿!AJ38)</f>
        <v/>
      </c>
      <c r="AK32" s="7" t="str">
        <f>IF(G32="","",受験者名簿!AU38)</f>
        <v/>
      </c>
      <c r="AL32" s="7" t="str">
        <f>IF($G32="","",申込責任者!$N$42)</f>
        <v/>
      </c>
      <c r="AM32" s="7" t="str">
        <f>IF($G32="","",申込責任者!$N$43)</f>
        <v/>
      </c>
      <c r="AN32" s="7" t="str">
        <f>IF($G32="","",申込責任者!$N$45)</f>
        <v/>
      </c>
      <c r="AO32" s="7" t="str">
        <f>IF($G32="","",申込責任者!$N$44)</f>
        <v/>
      </c>
      <c r="AP32" s="7" t="str">
        <f>IF($G32="","",申込責任者!$N$46)</f>
        <v/>
      </c>
      <c r="AQ32" s="7" t="str">
        <f>IF($G32="","",申込責任者!$N$47)</f>
        <v/>
      </c>
      <c r="AR32" s="7" t="str">
        <f>IF($G32="","",申込責任者!$N$48)</f>
        <v/>
      </c>
      <c r="AS32" s="7" t="str">
        <f>IF($G32="","",申込責任者!$N$49)</f>
        <v/>
      </c>
      <c r="AT32" s="7" t="str">
        <f>IF($G32="","",申込責任者!$N$50)</f>
        <v/>
      </c>
      <c r="AU32" s="7" t="str">
        <f>IF($G32="","",申込責任者!$N$51)</f>
        <v/>
      </c>
      <c r="AV32" s="7" t="str">
        <f>IF($G32="","",申込責任者!$N$52)</f>
        <v/>
      </c>
      <c r="AW32" s="7" t="str">
        <f>IF($G32="","",申込責任者!$N$53)</f>
        <v/>
      </c>
      <c r="AX32" s="7" t="str">
        <f>IF($G32="","",申込責任者!$N$54)</f>
        <v/>
      </c>
      <c r="AY32" s="6" t="str">
        <f>IF($G32="","",申込責任者!$G$30&amp;"")</f>
        <v/>
      </c>
      <c r="AZ32" s="7" t="str">
        <f>IF($G32="","",申込責任者!$N$23)</f>
        <v/>
      </c>
      <c r="BA32" s="6" t="str">
        <f>IF($G32="","",受験者名簿!AW38)</f>
        <v/>
      </c>
      <c r="BB32" s="6" t="str">
        <f>IF(G32="","",申込責任者!$N$36)</f>
        <v/>
      </c>
      <c r="BC32" s="6" t="str">
        <f t="shared" si="1"/>
        <v/>
      </c>
      <c r="BD32" s="6" t="str">
        <f t="shared" si="2"/>
        <v/>
      </c>
      <c r="BE32" s="6" t="str">
        <f>""</f>
        <v/>
      </c>
      <c r="BF32" s="6" t="str">
        <f>""</f>
        <v/>
      </c>
      <c r="BG32" s="6" t="str">
        <f t="shared" si="3"/>
        <v/>
      </c>
      <c r="BH32" s="6" t="str">
        <f t="shared" si="4"/>
        <v/>
      </c>
      <c r="BI32" s="6" t="str">
        <f>IF(G32="","",申込責任者!$N$11)</f>
        <v/>
      </c>
      <c r="BJ32" s="6" t="str">
        <f>IF(H32="","",申込責任者!$N$12)</f>
        <v/>
      </c>
    </row>
    <row r="33" spans="1:62">
      <c r="A33" s="6" t="str">
        <f>IF(受験者名簿!C39="","",受験者名簿!A39)</f>
        <v/>
      </c>
      <c r="B33" s="7" t="str">
        <f>IF(受験者名簿!AF39="","",受験者名簿!AF39)</f>
        <v/>
      </c>
      <c r="C33" s="7" t="str">
        <f t="shared" si="0"/>
        <v/>
      </c>
      <c r="D33" s="7" t="str">
        <f>IF(受験者名簿!K39="","",受験者名簿!K39)</f>
        <v/>
      </c>
      <c r="E33" s="7" t="str">
        <f>IF(受験者名簿!AK39="","",受験者名簿!AK39)</f>
        <v/>
      </c>
      <c r="F33" s="7" t="str">
        <f>IF(受験者名簿!J39="","",TEXT(SUBSTITUTE(受験者名簿!J39,".","/"),"yyyy/mm/dd"))</f>
        <v/>
      </c>
      <c r="G33" s="7" t="str">
        <f>IF(受験者名簿!C39="","",TRIM(受験者名簿!C39))</f>
        <v/>
      </c>
      <c r="H33" s="7" t="str">
        <f>IF(受験者名簿!D39="","",TRIM(受験者名簿!D39))</f>
        <v/>
      </c>
      <c r="I33" s="7" t="str">
        <f>IF(受験者名簿!E39="","",DBCS(TRIM(PHONETIC(受験者名簿!E39))))</f>
        <v/>
      </c>
      <c r="J33" s="7" t="str">
        <f>IF(受験者名簿!F39="","",DBCS(TRIM(PHONETIC(受験者名簿!F39))))</f>
        <v/>
      </c>
      <c r="K33" s="7" t="str">
        <f>IF(受験者名簿!G39="","",TRIM(PROPER(受験者名簿!G39)))</f>
        <v/>
      </c>
      <c r="L33" s="7" t="str">
        <f>IF(受験者名簿!H39="","",TRIM(PROPER(受験者名簿!H39)))</f>
        <v/>
      </c>
      <c r="M33" s="7" t="str">
        <f>IF(受験者名簿!R39="","",受験者名簿!R39)</f>
        <v/>
      </c>
      <c r="N33" s="7" t="str">
        <f>IF(M33="","",IF(受験者名簿!Q39="","後",受験者名簿!Q39))</f>
        <v/>
      </c>
      <c r="O33" s="7" t="str">
        <f>IF(受験者名簿!S39="","",受験者名簿!S39)</f>
        <v/>
      </c>
      <c r="P33" s="7" t="str">
        <f>IF(受験者名簿!T39="","",受験者名簿!T39)</f>
        <v/>
      </c>
      <c r="Q33" s="7" t="str">
        <f>IF(受験者名簿!U39="","",受験者名簿!U39)</f>
        <v/>
      </c>
      <c r="R33" s="7" t="str">
        <f>IF(受験者名簿!V39="","",受験者名簿!V39)</f>
        <v/>
      </c>
      <c r="S33" s="7" t="str">
        <f>IF(受験者名簿!W39="","",受験者名簿!W39)</f>
        <v/>
      </c>
      <c r="T33" s="7" t="str">
        <f>IF(受験者名簿!X39="","",受験者名簿!X39)</f>
        <v/>
      </c>
      <c r="U33" s="7" t="str">
        <f>IF(受験者名簿!Y39="","",受験者名簿!Y39)</f>
        <v/>
      </c>
      <c r="V33" s="7" t="str">
        <f>IF(受験者名簿!Z39="","",受験者名簿!Z39)</f>
        <v/>
      </c>
      <c r="W33" s="7" t="str">
        <f>IF(受験者名簿!AA39="","",受験者名簿!AA39)</f>
        <v/>
      </c>
      <c r="X33" s="7" t="str">
        <f>IF(受験者名簿!AB39="","",受験者名簿!AB39)</f>
        <v/>
      </c>
      <c r="Y33" s="7" t="str">
        <f>""</f>
        <v/>
      </c>
      <c r="Z33" s="7" t="str">
        <f>""</f>
        <v/>
      </c>
      <c r="AA33" s="7" t="str">
        <f>""</f>
        <v/>
      </c>
      <c r="AB33" s="7" t="str">
        <f>""</f>
        <v/>
      </c>
      <c r="AC33" s="7" t="str">
        <f>IF(受験者名簿!I39="","",TRIM(受験者名簿!I39))</f>
        <v/>
      </c>
      <c r="AD33" s="7" t="str">
        <f>""</f>
        <v/>
      </c>
      <c r="AE33" s="7" t="str">
        <f>IF(受験者名簿!L39="","",受験者名簿!L39)</f>
        <v/>
      </c>
      <c r="AF33" s="7" t="str">
        <f>IF(受験者名簿!AH39="","",受験者名簿!AH39)</f>
        <v/>
      </c>
      <c r="AG33" s="7" t="str">
        <f>IF(受験者名簿!B39="","",受験者名簿!B39)</f>
        <v/>
      </c>
      <c r="AH33" s="8" t="str">
        <f>IF(受験者名簿!AG39="","",受験者名簿!AG39)</f>
        <v/>
      </c>
      <c r="AI33" s="7" t="str">
        <f ca="1">IF(受験者名簿!AI39="","",受験者名簿!AI39)</f>
        <v/>
      </c>
      <c r="AJ33" s="7" t="str">
        <f>IF(受験者名簿!AJ39="","",受験者名簿!AJ39)</f>
        <v/>
      </c>
      <c r="AK33" s="7" t="str">
        <f>IF(G33="","",受験者名簿!AU39)</f>
        <v/>
      </c>
      <c r="AL33" s="7" t="str">
        <f>IF($G33="","",申込責任者!$N$42)</f>
        <v/>
      </c>
      <c r="AM33" s="7" t="str">
        <f>IF($G33="","",申込責任者!$N$43)</f>
        <v/>
      </c>
      <c r="AN33" s="7" t="str">
        <f>IF($G33="","",申込責任者!$N$45)</f>
        <v/>
      </c>
      <c r="AO33" s="7" t="str">
        <f>IF($G33="","",申込責任者!$N$44)</f>
        <v/>
      </c>
      <c r="AP33" s="7" t="str">
        <f>IF($G33="","",申込責任者!$N$46)</f>
        <v/>
      </c>
      <c r="AQ33" s="7" t="str">
        <f>IF($G33="","",申込責任者!$N$47)</f>
        <v/>
      </c>
      <c r="AR33" s="7" t="str">
        <f>IF($G33="","",申込責任者!$N$48)</f>
        <v/>
      </c>
      <c r="AS33" s="7" t="str">
        <f>IF($G33="","",申込責任者!$N$49)</f>
        <v/>
      </c>
      <c r="AT33" s="7" t="str">
        <f>IF($G33="","",申込責任者!$N$50)</f>
        <v/>
      </c>
      <c r="AU33" s="7" t="str">
        <f>IF($G33="","",申込責任者!$N$51)</f>
        <v/>
      </c>
      <c r="AV33" s="7" t="str">
        <f>IF($G33="","",申込責任者!$N$52)</f>
        <v/>
      </c>
      <c r="AW33" s="7" t="str">
        <f>IF($G33="","",申込責任者!$N$53)</f>
        <v/>
      </c>
      <c r="AX33" s="7" t="str">
        <f>IF($G33="","",申込責任者!$N$54)</f>
        <v/>
      </c>
      <c r="AY33" s="6" t="str">
        <f>IF($G33="","",申込責任者!$G$30&amp;"")</f>
        <v/>
      </c>
      <c r="AZ33" s="7" t="str">
        <f>IF($G33="","",申込責任者!$N$23)</f>
        <v/>
      </c>
      <c r="BA33" s="6" t="str">
        <f>IF($G33="","",受験者名簿!AW39)</f>
        <v/>
      </c>
      <c r="BB33" s="6" t="str">
        <f>IF(G33="","",申込責任者!$N$36)</f>
        <v/>
      </c>
      <c r="BC33" s="6" t="str">
        <f t="shared" si="1"/>
        <v/>
      </c>
      <c r="BD33" s="6" t="str">
        <f t="shared" si="2"/>
        <v/>
      </c>
      <c r="BE33" s="6" t="str">
        <f>""</f>
        <v/>
      </c>
      <c r="BF33" s="6" t="str">
        <f>""</f>
        <v/>
      </c>
      <c r="BG33" s="6" t="str">
        <f t="shared" si="3"/>
        <v/>
      </c>
      <c r="BH33" s="6" t="str">
        <f t="shared" si="4"/>
        <v/>
      </c>
      <c r="BI33" s="6" t="str">
        <f>IF(G33="","",申込責任者!$N$11)</f>
        <v/>
      </c>
      <c r="BJ33" s="6" t="str">
        <f>IF(H33="","",申込責任者!$N$12)</f>
        <v/>
      </c>
    </row>
    <row r="34" spans="1:62">
      <c r="A34" s="6" t="str">
        <f>IF(受験者名簿!C40="","",受験者名簿!A40)</f>
        <v/>
      </c>
      <c r="B34" s="7" t="str">
        <f>IF(受験者名簿!AF40="","",受験者名簿!AF40)</f>
        <v/>
      </c>
      <c r="C34" s="7" t="str">
        <f t="shared" si="0"/>
        <v/>
      </c>
      <c r="D34" s="7" t="str">
        <f>IF(受験者名簿!K40="","",受験者名簿!K40)</f>
        <v/>
      </c>
      <c r="E34" s="7" t="str">
        <f>IF(受験者名簿!AK40="","",受験者名簿!AK40)</f>
        <v/>
      </c>
      <c r="F34" s="7" t="str">
        <f>IF(受験者名簿!J40="","",TEXT(SUBSTITUTE(受験者名簿!J40,".","/"),"yyyy/mm/dd"))</f>
        <v/>
      </c>
      <c r="G34" s="7" t="str">
        <f>IF(受験者名簿!C40="","",TRIM(受験者名簿!C40))</f>
        <v/>
      </c>
      <c r="H34" s="7" t="str">
        <f>IF(受験者名簿!D40="","",TRIM(受験者名簿!D40))</f>
        <v/>
      </c>
      <c r="I34" s="7" t="str">
        <f>IF(受験者名簿!E40="","",DBCS(TRIM(PHONETIC(受験者名簿!E40))))</f>
        <v/>
      </c>
      <c r="J34" s="7" t="str">
        <f>IF(受験者名簿!F40="","",DBCS(TRIM(PHONETIC(受験者名簿!F40))))</f>
        <v/>
      </c>
      <c r="K34" s="7" t="str">
        <f>IF(受験者名簿!G40="","",TRIM(PROPER(受験者名簿!G40)))</f>
        <v/>
      </c>
      <c r="L34" s="7" t="str">
        <f>IF(受験者名簿!H40="","",TRIM(PROPER(受験者名簿!H40)))</f>
        <v/>
      </c>
      <c r="M34" s="7" t="str">
        <f>IF(受験者名簿!R40="","",受験者名簿!R40)</f>
        <v/>
      </c>
      <c r="N34" s="7" t="str">
        <f>IF(M34="","",IF(受験者名簿!Q40="","後",受験者名簿!Q40))</f>
        <v/>
      </c>
      <c r="O34" s="7" t="str">
        <f>IF(受験者名簿!S40="","",受験者名簿!S40)</f>
        <v/>
      </c>
      <c r="P34" s="7" t="str">
        <f>IF(受験者名簿!T40="","",受験者名簿!T40)</f>
        <v/>
      </c>
      <c r="Q34" s="7" t="str">
        <f>IF(受験者名簿!U40="","",受験者名簿!U40)</f>
        <v/>
      </c>
      <c r="R34" s="7" t="str">
        <f>IF(受験者名簿!V40="","",受験者名簿!V40)</f>
        <v/>
      </c>
      <c r="S34" s="7" t="str">
        <f>IF(受験者名簿!W40="","",受験者名簿!W40)</f>
        <v/>
      </c>
      <c r="T34" s="7" t="str">
        <f>IF(受験者名簿!X40="","",受験者名簿!X40)</f>
        <v/>
      </c>
      <c r="U34" s="7" t="str">
        <f>IF(受験者名簿!Y40="","",受験者名簿!Y40)</f>
        <v/>
      </c>
      <c r="V34" s="7" t="str">
        <f>IF(受験者名簿!Z40="","",受験者名簿!Z40)</f>
        <v/>
      </c>
      <c r="W34" s="7" t="str">
        <f>IF(受験者名簿!AA40="","",受験者名簿!AA40)</f>
        <v/>
      </c>
      <c r="X34" s="7" t="str">
        <f>IF(受験者名簿!AB40="","",受験者名簿!AB40)</f>
        <v/>
      </c>
      <c r="Y34" s="7" t="str">
        <f>""</f>
        <v/>
      </c>
      <c r="Z34" s="7" t="str">
        <f>""</f>
        <v/>
      </c>
      <c r="AA34" s="7" t="str">
        <f>""</f>
        <v/>
      </c>
      <c r="AB34" s="7" t="str">
        <f>""</f>
        <v/>
      </c>
      <c r="AC34" s="7" t="str">
        <f>IF(受験者名簿!I40="","",TRIM(受験者名簿!I40))</f>
        <v/>
      </c>
      <c r="AD34" s="7" t="str">
        <f>""</f>
        <v/>
      </c>
      <c r="AE34" s="7" t="str">
        <f>IF(受験者名簿!L40="","",受験者名簿!L40)</f>
        <v/>
      </c>
      <c r="AF34" s="7" t="str">
        <f>IF(受験者名簿!AH40="","",受験者名簿!AH40)</f>
        <v/>
      </c>
      <c r="AG34" s="7" t="str">
        <f>IF(受験者名簿!B40="","",受験者名簿!B40)</f>
        <v/>
      </c>
      <c r="AH34" s="8" t="str">
        <f>IF(受験者名簿!AG40="","",受験者名簿!AG40)</f>
        <v/>
      </c>
      <c r="AI34" s="7" t="str">
        <f ca="1">IF(受験者名簿!AI40="","",受験者名簿!AI40)</f>
        <v/>
      </c>
      <c r="AJ34" s="7" t="str">
        <f>IF(受験者名簿!AJ40="","",受験者名簿!AJ40)</f>
        <v/>
      </c>
      <c r="AK34" s="7" t="str">
        <f>IF(G34="","",受験者名簿!AU40)</f>
        <v/>
      </c>
      <c r="AL34" s="7" t="str">
        <f>IF($G34="","",申込責任者!$N$42)</f>
        <v/>
      </c>
      <c r="AM34" s="7" t="str">
        <f>IF($G34="","",申込責任者!$N$43)</f>
        <v/>
      </c>
      <c r="AN34" s="7" t="str">
        <f>IF($G34="","",申込責任者!$N$45)</f>
        <v/>
      </c>
      <c r="AO34" s="7" t="str">
        <f>IF($G34="","",申込責任者!$N$44)</f>
        <v/>
      </c>
      <c r="AP34" s="7" t="str">
        <f>IF($G34="","",申込責任者!$N$46)</f>
        <v/>
      </c>
      <c r="AQ34" s="7" t="str">
        <f>IF($G34="","",申込責任者!$N$47)</f>
        <v/>
      </c>
      <c r="AR34" s="7" t="str">
        <f>IF($G34="","",申込責任者!$N$48)</f>
        <v/>
      </c>
      <c r="AS34" s="7" t="str">
        <f>IF($G34="","",申込責任者!$N$49)</f>
        <v/>
      </c>
      <c r="AT34" s="7" t="str">
        <f>IF($G34="","",申込責任者!$N$50)</f>
        <v/>
      </c>
      <c r="AU34" s="7" t="str">
        <f>IF($G34="","",申込責任者!$N$51)</f>
        <v/>
      </c>
      <c r="AV34" s="7" t="str">
        <f>IF($G34="","",申込責任者!$N$52)</f>
        <v/>
      </c>
      <c r="AW34" s="7" t="str">
        <f>IF($G34="","",申込責任者!$N$53)</f>
        <v/>
      </c>
      <c r="AX34" s="7" t="str">
        <f>IF($G34="","",申込責任者!$N$54)</f>
        <v/>
      </c>
      <c r="AY34" s="6" t="str">
        <f>IF($G34="","",申込責任者!$G$30&amp;"")</f>
        <v/>
      </c>
      <c r="AZ34" s="7" t="str">
        <f>IF($G34="","",申込責任者!$N$23)</f>
        <v/>
      </c>
      <c r="BA34" s="6" t="str">
        <f>IF($G34="","",受験者名簿!AW40)</f>
        <v/>
      </c>
      <c r="BB34" s="6" t="str">
        <f>IF(G34="","",申込責任者!$N$36)</f>
        <v/>
      </c>
      <c r="BC34" s="6" t="str">
        <f t="shared" si="1"/>
        <v/>
      </c>
      <c r="BD34" s="6" t="str">
        <f t="shared" si="2"/>
        <v/>
      </c>
      <c r="BE34" s="6" t="str">
        <f>""</f>
        <v/>
      </c>
      <c r="BF34" s="6" t="str">
        <f>""</f>
        <v/>
      </c>
      <c r="BG34" s="6" t="str">
        <f t="shared" si="3"/>
        <v/>
      </c>
      <c r="BH34" s="6" t="str">
        <f t="shared" si="4"/>
        <v/>
      </c>
      <c r="BI34" s="6" t="str">
        <f>IF(G34="","",申込責任者!$N$11)</f>
        <v/>
      </c>
      <c r="BJ34" s="6" t="str">
        <f>IF(H34="","",申込責任者!$N$12)</f>
        <v/>
      </c>
    </row>
    <row r="35" spans="1:62">
      <c r="A35" s="6" t="str">
        <f>IF(受験者名簿!C41="","",受験者名簿!A41)</f>
        <v/>
      </c>
      <c r="B35" s="7" t="str">
        <f>IF(受験者名簿!AF41="","",受験者名簿!AF41)</f>
        <v/>
      </c>
      <c r="C35" s="7" t="str">
        <f t="shared" si="0"/>
        <v/>
      </c>
      <c r="D35" s="7" t="str">
        <f>IF(受験者名簿!K41="","",受験者名簿!K41)</f>
        <v/>
      </c>
      <c r="E35" s="7" t="str">
        <f>IF(受験者名簿!AK41="","",受験者名簿!AK41)</f>
        <v/>
      </c>
      <c r="F35" s="7" t="str">
        <f>IF(受験者名簿!J41="","",TEXT(SUBSTITUTE(受験者名簿!J41,".","/"),"yyyy/mm/dd"))</f>
        <v/>
      </c>
      <c r="G35" s="7" t="str">
        <f>IF(受験者名簿!C41="","",TRIM(受験者名簿!C41))</f>
        <v/>
      </c>
      <c r="H35" s="7" t="str">
        <f>IF(受験者名簿!D41="","",TRIM(受験者名簿!D41))</f>
        <v/>
      </c>
      <c r="I35" s="7" t="str">
        <f>IF(受験者名簿!E41="","",DBCS(TRIM(PHONETIC(受験者名簿!E41))))</f>
        <v/>
      </c>
      <c r="J35" s="7" t="str">
        <f>IF(受験者名簿!F41="","",DBCS(TRIM(PHONETIC(受験者名簿!F41))))</f>
        <v/>
      </c>
      <c r="K35" s="7" t="str">
        <f>IF(受験者名簿!G41="","",TRIM(PROPER(受験者名簿!G41)))</f>
        <v/>
      </c>
      <c r="L35" s="7" t="str">
        <f>IF(受験者名簿!H41="","",TRIM(PROPER(受験者名簿!H41)))</f>
        <v/>
      </c>
      <c r="M35" s="7" t="str">
        <f>IF(受験者名簿!R41="","",受験者名簿!R41)</f>
        <v/>
      </c>
      <c r="N35" s="7" t="str">
        <f>IF(M35="","",IF(受験者名簿!Q41="","後",受験者名簿!Q41))</f>
        <v/>
      </c>
      <c r="O35" s="7" t="str">
        <f>IF(受験者名簿!S41="","",受験者名簿!S41)</f>
        <v/>
      </c>
      <c r="P35" s="7" t="str">
        <f>IF(受験者名簿!T41="","",受験者名簿!T41)</f>
        <v/>
      </c>
      <c r="Q35" s="7" t="str">
        <f>IF(受験者名簿!U41="","",受験者名簿!U41)</f>
        <v/>
      </c>
      <c r="R35" s="7" t="str">
        <f>IF(受験者名簿!V41="","",受験者名簿!V41)</f>
        <v/>
      </c>
      <c r="S35" s="7" t="str">
        <f>IF(受験者名簿!W41="","",受験者名簿!W41)</f>
        <v/>
      </c>
      <c r="T35" s="7" t="str">
        <f>IF(受験者名簿!X41="","",受験者名簿!X41)</f>
        <v/>
      </c>
      <c r="U35" s="7" t="str">
        <f>IF(受験者名簿!Y41="","",受験者名簿!Y41)</f>
        <v/>
      </c>
      <c r="V35" s="7" t="str">
        <f>IF(受験者名簿!Z41="","",受験者名簿!Z41)</f>
        <v/>
      </c>
      <c r="W35" s="7" t="str">
        <f>IF(受験者名簿!AA41="","",受験者名簿!AA41)</f>
        <v/>
      </c>
      <c r="X35" s="7" t="str">
        <f>IF(受験者名簿!AB41="","",受験者名簿!AB41)</f>
        <v/>
      </c>
      <c r="Y35" s="7" t="str">
        <f>""</f>
        <v/>
      </c>
      <c r="Z35" s="7" t="str">
        <f>""</f>
        <v/>
      </c>
      <c r="AA35" s="7" t="str">
        <f>""</f>
        <v/>
      </c>
      <c r="AB35" s="7" t="str">
        <f>""</f>
        <v/>
      </c>
      <c r="AC35" s="7" t="str">
        <f>IF(受験者名簿!I41="","",TRIM(受験者名簿!I41))</f>
        <v/>
      </c>
      <c r="AD35" s="7" t="str">
        <f>""</f>
        <v/>
      </c>
      <c r="AE35" s="7" t="str">
        <f>IF(受験者名簿!L41="","",受験者名簿!L41)</f>
        <v/>
      </c>
      <c r="AF35" s="7" t="str">
        <f>IF(受験者名簿!AH41="","",受験者名簿!AH41)</f>
        <v/>
      </c>
      <c r="AG35" s="7" t="str">
        <f>IF(受験者名簿!B41="","",受験者名簿!B41)</f>
        <v/>
      </c>
      <c r="AH35" s="8" t="str">
        <f>IF(受験者名簿!AG41="","",受験者名簿!AG41)</f>
        <v/>
      </c>
      <c r="AI35" s="7" t="str">
        <f ca="1">IF(受験者名簿!AI41="","",受験者名簿!AI41)</f>
        <v/>
      </c>
      <c r="AJ35" s="7" t="str">
        <f>IF(受験者名簿!AJ41="","",受験者名簿!AJ41)</f>
        <v/>
      </c>
      <c r="AK35" s="7" t="str">
        <f>IF(G35="","",受験者名簿!AU41)</f>
        <v/>
      </c>
      <c r="AL35" s="7" t="str">
        <f>IF($G35="","",申込責任者!$N$42)</f>
        <v/>
      </c>
      <c r="AM35" s="7" t="str">
        <f>IF($G35="","",申込責任者!$N$43)</f>
        <v/>
      </c>
      <c r="AN35" s="7" t="str">
        <f>IF($G35="","",申込責任者!$N$45)</f>
        <v/>
      </c>
      <c r="AO35" s="7" t="str">
        <f>IF($G35="","",申込責任者!$N$44)</f>
        <v/>
      </c>
      <c r="AP35" s="7" t="str">
        <f>IF($G35="","",申込責任者!$N$46)</f>
        <v/>
      </c>
      <c r="AQ35" s="7" t="str">
        <f>IF($G35="","",申込責任者!$N$47)</f>
        <v/>
      </c>
      <c r="AR35" s="7" t="str">
        <f>IF($G35="","",申込責任者!$N$48)</f>
        <v/>
      </c>
      <c r="AS35" s="7" t="str">
        <f>IF($G35="","",申込責任者!$N$49)</f>
        <v/>
      </c>
      <c r="AT35" s="7" t="str">
        <f>IF($G35="","",申込責任者!$N$50)</f>
        <v/>
      </c>
      <c r="AU35" s="7" t="str">
        <f>IF($G35="","",申込責任者!$N$51)</f>
        <v/>
      </c>
      <c r="AV35" s="7" t="str">
        <f>IF($G35="","",申込責任者!$N$52)</f>
        <v/>
      </c>
      <c r="AW35" s="7" t="str">
        <f>IF($G35="","",申込責任者!$N$53)</f>
        <v/>
      </c>
      <c r="AX35" s="7" t="str">
        <f>IF($G35="","",申込責任者!$N$54)</f>
        <v/>
      </c>
      <c r="AY35" s="6" t="str">
        <f>IF($G35="","",申込責任者!$G$30&amp;"")</f>
        <v/>
      </c>
      <c r="AZ35" s="7" t="str">
        <f>IF($G35="","",申込責任者!$N$23)</f>
        <v/>
      </c>
      <c r="BA35" s="6" t="str">
        <f>IF($G35="","",受験者名簿!AW41)</f>
        <v/>
      </c>
      <c r="BB35" s="6" t="str">
        <f>IF(G35="","",申込責任者!$N$36)</f>
        <v/>
      </c>
      <c r="BC35" s="6" t="str">
        <f t="shared" si="1"/>
        <v/>
      </c>
      <c r="BD35" s="6" t="str">
        <f t="shared" si="2"/>
        <v/>
      </c>
      <c r="BE35" s="6" t="str">
        <f>""</f>
        <v/>
      </c>
      <c r="BF35" s="6" t="str">
        <f>""</f>
        <v/>
      </c>
      <c r="BG35" s="6" t="str">
        <f t="shared" si="3"/>
        <v/>
      </c>
      <c r="BH35" s="6" t="str">
        <f t="shared" si="4"/>
        <v/>
      </c>
      <c r="BI35" s="6" t="str">
        <f>IF(G35="","",申込責任者!$N$11)</f>
        <v/>
      </c>
      <c r="BJ35" s="6" t="str">
        <f>IF(H35="","",申込責任者!$N$12)</f>
        <v/>
      </c>
    </row>
    <row r="36" spans="1:62">
      <c r="A36" s="6" t="str">
        <f>IF(受験者名簿!C42="","",受験者名簿!A42)</f>
        <v/>
      </c>
      <c r="B36" s="7" t="str">
        <f>IF(受験者名簿!AF42="","",受験者名簿!AF42)</f>
        <v/>
      </c>
      <c r="C36" s="7" t="str">
        <f t="shared" si="0"/>
        <v/>
      </c>
      <c r="D36" s="7" t="str">
        <f>IF(受験者名簿!K42="","",受験者名簿!K42)</f>
        <v/>
      </c>
      <c r="E36" s="7" t="str">
        <f>IF(受験者名簿!AK42="","",受験者名簿!AK42)</f>
        <v/>
      </c>
      <c r="F36" s="7" t="str">
        <f>IF(受験者名簿!J42="","",TEXT(SUBSTITUTE(受験者名簿!J42,".","/"),"yyyy/mm/dd"))</f>
        <v/>
      </c>
      <c r="G36" s="7" t="str">
        <f>IF(受験者名簿!C42="","",TRIM(受験者名簿!C42))</f>
        <v/>
      </c>
      <c r="H36" s="7" t="str">
        <f>IF(受験者名簿!D42="","",TRIM(受験者名簿!D42))</f>
        <v/>
      </c>
      <c r="I36" s="7" t="str">
        <f>IF(受験者名簿!E42="","",DBCS(TRIM(PHONETIC(受験者名簿!E42))))</f>
        <v/>
      </c>
      <c r="J36" s="7" t="str">
        <f>IF(受験者名簿!F42="","",DBCS(TRIM(PHONETIC(受験者名簿!F42))))</f>
        <v/>
      </c>
      <c r="K36" s="7" t="str">
        <f>IF(受験者名簿!G42="","",TRIM(PROPER(受験者名簿!G42)))</f>
        <v/>
      </c>
      <c r="L36" s="7" t="str">
        <f>IF(受験者名簿!H42="","",TRIM(PROPER(受験者名簿!H42)))</f>
        <v/>
      </c>
      <c r="M36" s="7" t="str">
        <f>IF(受験者名簿!R42="","",受験者名簿!R42)</f>
        <v/>
      </c>
      <c r="N36" s="7" t="str">
        <f>IF(M36="","",IF(受験者名簿!Q42="","後",受験者名簿!Q42))</f>
        <v/>
      </c>
      <c r="O36" s="7" t="str">
        <f>IF(受験者名簿!S42="","",受験者名簿!S42)</f>
        <v/>
      </c>
      <c r="P36" s="7" t="str">
        <f>IF(受験者名簿!T42="","",受験者名簿!T42)</f>
        <v/>
      </c>
      <c r="Q36" s="7" t="str">
        <f>IF(受験者名簿!U42="","",受験者名簿!U42)</f>
        <v/>
      </c>
      <c r="R36" s="7" t="str">
        <f>IF(受験者名簿!V42="","",受験者名簿!V42)</f>
        <v/>
      </c>
      <c r="S36" s="7" t="str">
        <f>IF(受験者名簿!W42="","",受験者名簿!W42)</f>
        <v/>
      </c>
      <c r="T36" s="7" t="str">
        <f>IF(受験者名簿!X42="","",受験者名簿!X42)</f>
        <v/>
      </c>
      <c r="U36" s="7" t="str">
        <f>IF(受験者名簿!Y42="","",受験者名簿!Y42)</f>
        <v/>
      </c>
      <c r="V36" s="7" t="str">
        <f>IF(受験者名簿!Z42="","",受験者名簿!Z42)</f>
        <v/>
      </c>
      <c r="W36" s="7" t="str">
        <f>IF(受験者名簿!AA42="","",受験者名簿!AA42)</f>
        <v/>
      </c>
      <c r="X36" s="7" t="str">
        <f>IF(受験者名簿!AB42="","",受験者名簿!AB42)</f>
        <v/>
      </c>
      <c r="Y36" s="7" t="str">
        <f>""</f>
        <v/>
      </c>
      <c r="Z36" s="7" t="str">
        <f>""</f>
        <v/>
      </c>
      <c r="AA36" s="7" t="str">
        <f>""</f>
        <v/>
      </c>
      <c r="AB36" s="7" t="str">
        <f>""</f>
        <v/>
      </c>
      <c r="AC36" s="7" t="str">
        <f>IF(受験者名簿!I42="","",TRIM(受験者名簿!I42))</f>
        <v/>
      </c>
      <c r="AD36" s="7" t="str">
        <f>""</f>
        <v/>
      </c>
      <c r="AE36" s="7" t="str">
        <f>IF(受験者名簿!L42="","",受験者名簿!L42)</f>
        <v/>
      </c>
      <c r="AF36" s="7" t="str">
        <f>IF(受験者名簿!AH42="","",受験者名簿!AH42)</f>
        <v/>
      </c>
      <c r="AG36" s="7" t="str">
        <f>IF(受験者名簿!B42="","",受験者名簿!B42)</f>
        <v/>
      </c>
      <c r="AH36" s="8" t="str">
        <f>IF(受験者名簿!AG42="","",受験者名簿!AG42)</f>
        <v/>
      </c>
      <c r="AI36" s="7" t="str">
        <f ca="1">IF(受験者名簿!AI42="","",受験者名簿!AI42)</f>
        <v/>
      </c>
      <c r="AJ36" s="7" t="str">
        <f>IF(受験者名簿!AJ42="","",受験者名簿!AJ42)</f>
        <v/>
      </c>
      <c r="AK36" s="7" t="str">
        <f>IF(G36="","",受験者名簿!AU42)</f>
        <v/>
      </c>
      <c r="AL36" s="7" t="str">
        <f>IF($G36="","",申込責任者!$N$42)</f>
        <v/>
      </c>
      <c r="AM36" s="7" t="str">
        <f>IF($G36="","",申込責任者!$N$43)</f>
        <v/>
      </c>
      <c r="AN36" s="7" t="str">
        <f>IF($G36="","",申込責任者!$N$45)</f>
        <v/>
      </c>
      <c r="AO36" s="7" t="str">
        <f>IF($G36="","",申込責任者!$N$44)</f>
        <v/>
      </c>
      <c r="AP36" s="7" t="str">
        <f>IF($G36="","",申込責任者!$N$46)</f>
        <v/>
      </c>
      <c r="AQ36" s="7" t="str">
        <f>IF($G36="","",申込責任者!$N$47)</f>
        <v/>
      </c>
      <c r="AR36" s="7" t="str">
        <f>IF($G36="","",申込責任者!$N$48)</f>
        <v/>
      </c>
      <c r="AS36" s="7" t="str">
        <f>IF($G36="","",申込責任者!$N$49)</f>
        <v/>
      </c>
      <c r="AT36" s="7" t="str">
        <f>IF($G36="","",申込責任者!$N$50)</f>
        <v/>
      </c>
      <c r="AU36" s="7" t="str">
        <f>IF($G36="","",申込責任者!$N$51)</f>
        <v/>
      </c>
      <c r="AV36" s="7" t="str">
        <f>IF($G36="","",申込責任者!$N$52)</f>
        <v/>
      </c>
      <c r="AW36" s="7" t="str">
        <f>IF($G36="","",申込責任者!$N$53)</f>
        <v/>
      </c>
      <c r="AX36" s="7" t="str">
        <f>IF($G36="","",申込責任者!$N$54)</f>
        <v/>
      </c>
      <c r="AY36" s="6" t="str">
        <f>IF($G36="","",申込責任者!$G$30&amp;"")</f>
        <v/>
      </c>
      <c r="AZ36" s="7" t="str">
        <f>IF($G36="","",申込責任者!$N$23)</f>
        <v/>
      </c>
      <c r="BA36" s="6" t="str">
        <f>IF($G36="","",受験者名簿!AW42)</f>
        <v/>
      </c>
      <c r="BB36" s="6" t="str">
        <f>IF(G36="","",申込責任者!$N$36)</f>
        <v/>
      </c>
      <c r="BC36" s="6" t="str">
        <f t="shared" si="1"/>
        <v/>
      </c>
      <c r="BD36" s="6" t="str">
        <f t="shared" si="2"/>
        <v/>
      </c>
      <c r="BE36" s="6" t="str">
        <f>""</f>
        <v/>
      </c>
      <c r="BF36" s="6" t="str">
        <f>""</f>
        <v/>
      </c>
      <c r="BG36" s="6" t="str">
        <f t="shared" si="3"/>
        <v/>
      </c>
      <c r="BH36" s="6" t="str">
        <f t="shared" si="4"/>
        <v/>
      </c>
      <c r="BI36" s="6" t="str">
        <f>IF(G36="","",申込責任者!$N$11)</f>
        <v/>
      </c>
      <c r="BJ36" s="6" t="str">
        <f>IF(H36="","",申込責任者!$N$12)</f>
        <v/>
      </c>
    </row>
    <row r="37" spans="1:62">
      <c r="A37" s="6" t="str">
        <f>IF(受験者名簿!C43="","",受験者名簿!A43)</f>
        <v/>
      </c>
      <c r="B37" s="7" t="str">
        <f>IF(受験者名簿!AF43="","",受験者名簿!AF43)</f>
        <v/>
      </c>
      <c r="C37" s="7" t="str">
        <f t="shared" si="0"/>
        <v/>
      </c>
      <c r="D37" s="7" t="str">
        <f>IF(受験者名簿!K43="","",受験者名簿!K43)</f>
        <v/>
      </c>
      <c r="E37" s="7" t="str">
        <f>IF(受験者名簿!AK43="","",受験者名簿!AK43)</f>
        <v/>
      </c>
      <c r="F37" s="7" t="str">
        <f>IF(受験者名簿!J43="","",TEXT(SUBSTITUTE(受験者名簿!J43,".","/"),"yyyy/mm/dd"))</f>
        <v/>
      </c>
      <c r="G37" s="7" t="str">
        <f>IF(受験者名簿!C43="","",TRIM(受験者名簿!C43))</f>
        <v/>
      </c>
      <c r="H37" s="7" t="str">
        <f>IF(受験者名簿!D43="","",TRIM(受験者名簿!D43))</f>
        <v/>
      </c>
      <c r="I37" s="7" t="str">
        <f>IF(受験者名簿!E43="","",DBCS(TRIM(PHONETIC(受験者名簿!E43))))</f>
        <v/>
      </c>
      <c r="J37" s="7" t="str">
        <f>IF(受験者名簿!F43="","",DBCS(TRIM(PHONETIC(受験者名簿!F43))))</f>
        <v/>
      </c>
      <c r="K37" s="7" t="str">
        <f>IF(受験者名簿!G43="","",TRIM(PROPER(受験者名簿!G43)))</f>
        <v/>
      </c>
      <c r="L37" s="7" t="str">
        <f>IF(受験者名簿!H43="","",TRIM(PROPER(受験者名簿!H43)))</f>
        <v/>
      </c>
      <c r="M37" s="7" t="str">
        <f>IF(受験者名簿!R43="","",受験者名簿!R43)</f>
        <v/>
      </c>
      <c r="N37" s="7" t="str">
        <f>IF(M37="","",IF(受験者名簿!Q43="","後",受験者名簿!Q43))</f>
        <v/>
      </c>
      <c r="O37" s="7" t="str">
        <f>IF(受験者名簿!S43="","",受験者名簿!S43)</f>
        <v/>
      </c>
      <c r="P37" s="7" t="str">
        <f>IF(受験者名簿!T43="","",受験者名簿!T43)</f>
        <v/>
      </c>
      <c r="Q37" s="7" t="str">
        <f>IF(受験者名簿!U43="","",受験者名簿!U43)</f>
        <v/>
      </c>
      <c r="R37" s="7" t="str">
        <f>IF(受験者名簿!V43="","",受験者名簿!V43)</f>
        <v/>
      </c>
      <c r="S37" s="7" t="str">
        <f>IF(受験者名簿!W43="","",受験者名簿!W43)</f>
        <v/>
      </c>
      <c r="T37" s="7" t="str">
        <f>IF(受験者名簿!X43="","",受験者名簿!X43)</f>
        <v/>
      </c>
      <c r="U37" s="7" t="str">
        <f>IF(受験者名簿!Y43="","",受験者名簿!Y43)</f>
        <v/>
      </c>
      <c r="V37" s="7" t="str">
        <f>IF(受験者名簿!Z43="","",受験者名簿!Z43)</f>
        <v/>
      </c>
      <c r="W37" s="7" t="str">
        <f>IF(受験者名簿!AA43="","",受験者名簿!AA43)</f>
        <v/>
      </c>
      <c r="X37" s="7" t="str">
        <f>IF(受験者名簿!AB43="","",受験者名簿!AB43)</f>
        <v/>
      </c>
      <c r="Y37" s="7" t="str">
        <f>""</f>
        <v/>
      </c>
      <c r="Z37" s="7" t="str">
        <f>""</f>
        <v/>
      </c>
      <c r="AA37" s="7" t="str">
        <f>""</f>
        <v/>
      </c>
      <c r="AB37" s="7" t="str">
        <f>""</f>
        <v/>
      </c>
      <c r="AC37" s="7" t="str">
        <f>IF(受験者名簿!I43="","",TRIM(受験者名簿!I43))</f>
        <v/>
      </c>
      <c r="AD37" s="7" t="str">
        <f>""</f>
        <v/>
      </c>
      <c r="AE37" s="7" t="str">
        <f>IF(受験者名簿!L43="","",受験者名簿!L43)</f>
        <v/>
      </c>
      <c r="AF37" s="7" t="str">
        <f>IF(受験者名簿!AH43="","",受験者名簿!AH43)</f>
        <v/>
      </c>
      <c r="AG37" s="7" t="str">
        <f>IF(受験者名簿!B43="","",受験者名簿!B43)</f>
        <v/>
      </c>
      <c r="AH37" s="8" t="str">
        <f>IF(受験者名簿!AG43="","",受験者名簿!AG43)</f>
        <v/>
      </c>
      <c r="AI37" s="7" t="str">
        <f ca="1">IF(受験者名簿!AI43="","",受験者名簿!AI43)</f>
        <v/>
      </c>
      <c r="AJ37" s="7" t="str">
        <f>IF(受験者名簿!AJ43="","",受験者名簿!AJ43)</f>
        <v/>
      </c>
      <c r="AK37" s="7" t="str">
        <f>IF(G37="","",受験者名簿!AU43)</f>
        <v/>
      </c>
      <c r="AL37" s="7" t="str">
        <f>IF($G37="","",申込責任者!$N$42)</f>
        <v/>
      </c>
      <c r="AM37" s="7" t="str">
        <f>IF($G37="","",申込責任者!$N$43)</f>
        <v/>
      </c>
      <c r="AN37" s="7" t="str">
        <f>IF($G37="","",申込責任者!$N$45)</f>
        <v/>
      </c>
      <c r="AO37" s="7" t="str">
        <f>IF($G37="","",申込責任者!$N$44)</f>
        <v/>
      </c>
      <c r="AP37" s="7" t="str">
        <f>IF($G37="","",申込責任者!$N$46)</f>
        <v/>
      </c>
      <c r="AQ37" s="7" t="str">
        <f>IF($G37="","",申込責任者!$N$47)</f>
        <v/>
      </c>
      <c r="AR37" s="7" t="str">
        <f>IF($G37="","",申込責任者!$N$48)</f>
        <v/>
      </c>
      <c r="AS37" s="7" t="str">
        <f>IF($G37="","",申込責任者!$N$49)</f>
        <v/>
      </c>
      <c r="AT37" s="7" t="str">
        <f>IF($G37="","",申込責任者!$N$50)</f>
        <v/>
      </c>
      <c r="AU37" s="7" t="str">
        <f>IF($G37="","",申込責任者!$N$51)</f>
        <v/>
      </c>
      <c r="AV37" s="7" t="str">
        <f>IF($G37="","",申込責任者!$N$52)</f>
        <v/>
      </c>
      <c r="AW37" s="7" t="str">
        <f>IF($G37="","",申込責任者!$N$53)</f>
        <v/>
      </c>
      <c r="AX37" s="7" t="str">
        <f>IF($G37="","",申込責任者!$N$54)</f>
        <v/>
      </c>
      <c r="AY37" s="6" t="str">
        <f>IF($G37="","",申込責任者!$G$30&amp;"")</f>
        <v/>
      </c>
      <c r="AZ37" s="7" t="str">
        <f>IF($G37="","",申込責任者!$N$23)</f>
        <v/>
      </c>
      <c r="BA37" s="6" t="str">
        <f>IF($G37="","",受験者名簿!AW43)</f>
        <v/>
      </c>
      <c r="BB37" s="6" t="str">
        <f>IF(G37="","",申込責任者!$N$36)</f>
        <v/>
      </c>
      <c r="BC37" s="6" t="str">
        <f t="shared" si="1"/>
        <v/>
      </c>
      <c r="BD37" s="6" t="str">
        <f t="shared" si="2"/>
        <v/>
      </c>
      <c r="BE37" s="6" t="str">
        <f>""</f>
        <v/>
      </c>
      <c r="BF37" s="6" t="str">
        <f>""</f>
        <v/>
      </c>
      <c r="BG37" s="6" t="str">
        <f t="shared" si="3"/>
        <v/>
      </c>
      <c r="BH37" s="6" t="str">
        <f t="shared" si="4"/>
        <v/>
      </c>
      <c r="BI37" s="6" t="str">
        <f>IF(G37="","",申込責任者!$N$11)</f>
        <v/>
      </c>
      <c r="BJ37" s="6" t="str">
        <f>IF(H37="","",申込責任者!$N$12)</f>
        <v/>
      </c>
    </row>
    <row r="38" spans="1:62">
      <c r="A38" s="6" t="str">
        <f>IF(受験者名簿!C44="","",受験者名簿!A44)</f>
        <v/>
      </c>
      <c r="B38" s="7" t="str">
        <f>IF(受験者名簿!AF44="","",受験者名簿!AF44)</f>
        <v/>
      </c>
      <c r="C38" s="7" t="str">
        <f t="shared" si="0"/>
        <v/>
      </c>
      <c r="D38" s="7" t="str">
        <f>IF(受験者名簿!K44="","",受験者名簿!K44)</f>
        <v/>
      </c>
      <c r="E38" s="7" t="str">
        <f>IF(受験者名簿!AK44="","",受験者名簿!AK44)</f>
        <v/>
      </c>
      <c r="F38" s="7" t="str">
        <f>IF(受験者名簿!J44="","",TEXT(SUBSTITUTE(受験者名簿!J44,".","/"),"yyyy/mm/dd"))</f>
        <v/>
      </c>
      <c r="G38" s="7" t="str">
        <f>IF(受験者名簿!C44="","",TRIM(受験者名簿!C44))</f>
        <v/>
      </c>
      <c r="H38" s="7" t="str">
        <f>IF(受験者名簿!D44="","",TRIM(受験者名簿!D44))</f>
        <v/>
      </c>
      <c r="I38" s="7" t="str">
        <f>IF(受験者名簿!E44="","",DBCS(TRIM(PHONETIC(受験者名簿!E44))))</f>
        <v/>
      </c>
      <c r="J38" s="7" t="str">
        <f>IF(受験者名簿!F44="","",DBCS(TRIM(PHONETIC(受験者名簿!F44))))</f>
        <v/>
      </c>
      <c r="K38" s="7" t="str">
        <f>IF(受験者名簿!G44="","",TRIM(PROPER(受験者名簿!G44)))</f>
        <v/>
      </c>
      <c r="L38" s="7" t="str">
        <f>IF(受験者名簿!H44="","",TRIM(PROPER(受験者名簿!H44)))</f>
        <v/>
      </c>
      <c r="M38" s="7" t="str">
        <f>IF(受験者名簿!R44="","",受験者名簿!R44)</f>
        <v/>
      </c>
      <c r="N38" s="7" t="str">
        <f>IF(M38="","",IF(受験者名簿!Q44="","後",受験者名簿!Q44))</f>
        <v/>
      </c>
      <c r="O38" s="7" t="str">
        <f>IF(受験者名簿!S44="","",受験者名簿!S44)</f>
        <v/>
      </c>
      <c r="P38" s="7" t="str">
        <f>IF(受験者名簿!T44="","",受験者名簿!T44)</f>
        <v/>
      </c>
      <c r="Q38" s="7" t="str">
        <f>IF(受験者名簿!U44="","",受験者名簿!U44)</f>
        <v/>
      </c>
      <c r="R38" s="7" t="str">
        <f>IF(受験者名簿!V44="","",受験者名簿!V44)</f>
        <v/>
      </c>
      <c r="S38" s="7" t="str">
        <f>IF(受験者名簿!W44="","",受験者名簿!W44)</f>
        <v/>
      </c>
      <c r="T38" s="7" t="str">
        <f>IF(受験者名簿!X44="","",受験者名簿!X44)</f>
        <v/>
      </c>
      <c r="U38" s="7" t="str">
        <f>IF(受験者名簿!Y44="","",受験者名簿!Y44)</f>
        <v/>
      </c>
      <c r="V38" s="7" t="str">
        <f>IF(受験者名簿!Z44="","",受験者名簿!Z44)</f>
        <v/>
      </c>
      <c r="W38" s="7" t="str">
        <f>IF(受験者名簿!AA44="","",受験者名簿!AA44)</f>
        <v/>
      </c>
      <c r="X38" s="7" t="str">
        <f>IF(受験者名簿!AB44="","",受験者名簿!AB44)</f>
        <v/>
      </c>
      <c r="Y38" s="7" t="str">
        <f>""</f>
        <v/>
      </c>
      <c r="Z38" s="7" t="str">
        <f>""</f>
        <v/>
      </c>
      <c r="AA38" s="7" t="str">
        <f>""</f>
        <v/>
      </c>
      <c r="AB38" s="7" t="str">
        <f>""</f>
        <v/>
      </c>
      <c r="AC38" s="7" t="str">
        <f>IF(受験者名簿!I44="","",TRIM(受験者名簿!I44))</f>
        <v/>
      </c>
      <c r="AD38" s="7" t="str">
        <f>""</f>
        <v/>
      </c>
      <c r="AE38" s="7" t="str">
        <f>IF(受験者名簿!L44="","",受験者名簿!L44)</f>
        <v/>
      </c>
      <c r="AF38" s="7" t="str">
        <f>IF(受験者名簿!AH44="","",受験者名簿!AH44)</f>
        <v/>
      </c>
      <c r="AG38" s="7" t="str">
        <f>IF(受験者名簿!B44="","",受験者名簿!B44)</f>
        <v/>
      </c>
      <c r="AH38" s="8" t="str">
        <f>IF(受験者名簿!AG44="","",受験者名簿!AG44)</f>
        <v/>
      </c>
      <c r="AI38" s="7" t="str">
        <f ca="1">IF(受験者名簿!AI44="","",受験者名簿!AI44)</f>
        <v/>
      </c>
      <c r="AJ38" s="7" t="str">
        <f>IF(受験者名簿!AJ44="","",受験者名簿!AJ44)</f>
        <v/>
      </c>
      <c r="AK38" s="7" t="str">
        <f>IF(G38="","",受験者名簿!AU44)</f>
        <v/>
      </c>
      <c r="AL38" s="7" t="str">
        <f>IF($G38="","",申込責任者!$N$42)</f>
        <v/>
      </c>
      <c r="AM38" s="7" t="str">
        <f>IF($G38="","",申込責任者!$N$43)</f>
        <v/>
      </c>
      <c r="AN38" s="7" t="str">
        <f>IF($G38="","",申込責任者!$N$45)</f>
        <v/>
      </c>
      <c r="AO38" s="7" t="str">
        <f>IF($G38="","",申込責任者!$N$44)</f>
        <v/>
      </c>
      <c r="AP38" s="7" t="str">
        <f>IF($G38="","",申込責任者!$N$46)</f>
        <v/>
      </c>
      <c r="AQ38" s="7" t="str">
        <f>IF($G38="","",申込責任者!$N$47)</f>
        <v/>
      </c>
      <c r="AR38" s="7" t="str">
        <f>IF($G38="","",申込責任者!$N$48)</f>
        <v/>
      </c>
      <c r="AS38" s="7" t="str">
        <f>IF($G38="","",申込責任者!$N$49)</f>
        <v/>
      </c>
      <c r="AT38" s="7" t="str">
        <f>IF($G38="","",申込責任者!$N$50)</f>
        <v/>
      </c>
      <c r="AU38" s="7" t="str">
        <f>IF($G38="","",申込責任者!$N$51)</f>
        <v/>
      </c>
      <c r="AV38" s="7" t="str">
        <f>IF($G38="","",申込責任者!$N$52)</f>
        <v/>
      </c>
      <c r="AW38" s="7" t="str">
        <f>IF($G38="","",申込責任者!$N$53)</f>
        <v/>
      </c>
      <c r="AX38" s="7" t="str">
        <f>IF($G38="","",申込責任者!$N$54)</f>
        <v/>
      </c>
      <c r="AY38" s="6" t="str">
        <f>IF($G38="","",申込責任者!$G$30&amp;"")</f>
        <v/>
      </c>
      <c r="AZ38" s="7" t="str">
        <f>IF($G38="","",申込責任者!$N$23)</f>
        <v/>
      </c>
      <c r="BA38" s="6" t="str">
        <f>IF($G38="","",受験者名簿!AW44)</f>
        <v/>
      </c>
      <c r="BB38" s="6" t="str">
        <f>IF(G38="","",申込責任者!$N$36)</f>
        <v/>
      </c>
      <c r="BC38" s="6" t="str">
        <f t="shared" si="1"/>
        <v/>
      </c>
      <c r="BD38" s="6" t="str">
        <f t="shared" si="2"/>
        <v/>
      </c>
      <c r="BE38" s="6" t="str">
        <f>""</f>
        <v/>
      </c>
      <c r="BF38" s="6" t="str">
        <f>""</f>
        <v/>
      </c>
      <c r="BG38" s="6" t="str">
        <f t="shared" si="3"/>
        <v/>
      </c>
      <c r="BH38" s="6" t="str">
        <f t="shared" si="4"/>
        <v/>
      </c>
      <c r="BI38" s="6" t="str">
        <f>IF(G38="","",申込責任者!$N$11)</f>
        <v/>
      </c>
      <c r="BJ38" s="6" t="str">
        <f>IF(H38="","",申込責任者!$N$12)</f>
        <v/>
      </c>
    </row>
    <row r="39" spans="1:62">
      <c r="A39" s="6" t="str">
        <f>IF(受験者名簿!C45="","",受験者名簿!A45)</f>
        <v/>
      </c>
      <c r="B39" s="7" t="str">
        <f>IF(受験者名簿!AF45="","",受験者名簿!AF45)</f>
        <v/>
      </c>
      <c r="C39" s="7" t="str">
        <f t="shared" si="0"/>
        <v/>
      </c>
      <c r="D39" s="7" t="str">
        <f>IF(受験者名簿!K45="","",受験者名簿!K45)</f>
        <v/>
      </c>
      <c r="E39" s="7" t="str">
        <f>IF(受験者名簿!AK45="","",受験者名簿!AK45)</f>
        <v/>
      </c>
      <c r="F39" s="7" t="str">
        <f>IF(受験者名簿!J45="","",TEXT(SUBSTITUTE(受験者名簿!J45,".","/"),"yyyy/mm/dd"))</f>
        <v/>
      </c>
      <c r="G39" s="7" t="str">
        <f>IF(受験者名簿!C45="","",TRIM(受験者名簿!C45))</f>
        <v/>
      </c>
      <c r="H39" s="7" t="str">
        <f>IF(受験者名簿!D45="","",TRIM(受験者名簿!D45))</f>
        <v/>
      </c>
      <c r="I39" s="7" t="str">
        <f>IF(受験者名簿!E45="","",DBCS(TRIM(PHONETIC(受験者名簿!E45))))</f>
        <v/>
      </c>
      <c r="J39" s="7" t="str">
        <f>IF(受験者名簿!F45="","",DBCS(TRIM(PHONETIC(受験者名簿!F45))))</f>
        <v/>
      </c>
      <c r="K39" s="7" t="str">
        <f>IF(受験者名簿!G45="","",TRIM(PROPER(受験者名簿!G45)))</f>
        <v/>
      </c>
      <c r="L39" s="7" t="str">
        <f>IF(受験者名簿!H45="","",TRIM(PROPER(受験者名簿!H45)))</f>
        <v/>
      </c>
      <c r="M39" s="7" t="str">
        <f>IF(受験者名簿!R45="","",受験者名簿!R45)</f>
        <v/>
      </c>
      <c r="N39" s="7" t="str">
        <f>IF(M39="","",IF(受験者名簿!Q45="","後",受験者名簿!Q45))</f>
        <v/>
      </c>
      <c r="O39" s="7" t="str">
        <f>IF(受験者名簿!S45="","",受験者名簿!S45)</f>
        <v/>
      </c>
      <c r="P39" s="7" t="str">
        <f>IF(受験者名簿!T45="","",受験者名簿!T45)</f>
        <v/>
      </c>
      <c r="Q39" s="7" t="str">
        <f>IF(受験者名簿!U45="","",受験者名簿!U45)</f>
        <v/>
      </c>
      <c r="R39" s="7" t="str">
        <f>IF(受験者名簿!V45="","",受験者名簿!V45)</f>
        <v/>
      </c>
      <c r="S39" s="7" t="str">
        <f>IF(受験者名簿!W45="","",受験者名簿!W45)</f>
        <v/>
      </c>
      <c r="T39" s="7" t="str">
        <f>IF(受験者名簿!X45="","",受験者名簿!X45)</f>
        <v/>
      </c>
      <c r="U39" s="7" t="str">
        <f>IF(受験者名簿!Y45="","",受験者名簿!Y45)</f>
        <v/>
      </c>
      <c r="V39" s="7" t="str">
        <f>IF(受験者名簿!Z45="","",受験者名簿!Z45)</f>
        <v/>
      </c>
      <c r="W39" s="7" t="str">
        <f>IF(受験者名簿!AA45="","",受験者名簿!AA45)</f>
        <v/>
      </c>
      <c r="X39" s="7" t="str">
        <f>IF(受験者名簿!AB45="","",受験者名簿!AB45)</f>
        <v/>
      </c>
      <c r="Y39" s="7" t="str">
        <f>""</f>
        <v/>
      </c>
      <c r="Z39" s="7" t="str">
        <f>""</f>
        <v/>
      </c>
      <c r="AA39" s="7" t="str">
        <f>""</f>
        <v/>
      </c>
      <c r="AB39" s="7" t="str">
        <f>""</f>
        <v/>
      </c>
      <c r="AC39" s="7" t="str">
        <f>IF(受験者名簿!I45="","",TRIM(受験者名簿!I45))</f>
        <v/>
      </c>
      <c r="AD39" s="7" t="str">
        <f>""</f>
        <v/>
      </c>
      <c r="AE39" s="7" t="str">
        <f>IF(受験者名簿!L45="","",受験者名簿!L45)</f>
        <v/>
      </c>
      <c r="AF39" s="7" t="str">
        <f>IF(受験者名簿!AH45="","",受験者名簿!AH45)</f>
        <v/>
      </c>
      <c r="AG39" s="7" t="str">
        <f>IF(受験者名簿!B45="","",受験者名簿!B45)</f>
        <v/>
      </c>
      <c r="AH39" s="8" t="str">
        <f>IF(受験者名簿!AG45="","",受験者名簿!AG45)</f>
        <v/>
      </c>
      <c r="AI39" s="7" t="str">
        <f ca="1">IF(受験者名簿!AI45="","",受験者名簿!AI45)</f>
        <v/>
      </c>
      <c r="AJ39" s="7" t="str">
        <f>IF(受験者名簿!AJ45="","",受験者名簿!AJ45)</f>
        <v/>
      </c>
      <c r="AK39" s="7" t="str">
        <f>IF(G39="","",受験者名簿!AU45)</f>
        <v/>
      </c>
      <c r="AL39" s="7" t="str">
        <f>IF($G39="","",申込責任者!$N$42)</f>
        <v/>
      </c>
      <c r="AM39" s="7" t="str">
        <f>IF($G39="","",申込責任者!$N$43)</f>
        <v/>
      </c>
      <c r="AN39" s="7" t="str">
        <f>IF($G39="","",申込責任者!$N$45)</f>
        <v/>
      </c>
      <c r="AO39" s="7" t="str">
        <f>IF($G39="","",申込責任者!$N$44)</f>
        <v/>
      </c>
      <c r="AP39" s="7" t="str">
        <f>IF($G39="","",申込責任者!$N$46)</f>
        <v/>
      </c>
      <c r="AQ39" s="7" t="str">
        <f>IF($G39="","",申込責任者!$N$47)</f>
        <v/>
      </c>
      <c r="AR39" s="7" t="str">
        <f>IF($G39="","",申込責任者!$N$48)</f>
        <v/>
      </c>
      <c r="AS39" s="7" t="str">
        <f>IF($G39="","",申込責任者!$N$49)</f>
        <v/>
      </c>
      <c r="AT39" s="7" t="str">
        <f>IF($G39="","",申込責任者!$N$50)</f>
        <v/>
      </c>
      <c r="AU39" s="7" t="str">
        <f>IF($G39="","",申込責任者!$N$51)</f>
        <v/>
      </c>
      <c r="AV39" s="7" t="str">
        <f>IF($G39="","",申込責任者!$N$52)</f>
        <v/>
      </c>
      <c r="AW39" s="7" t="str">
        <f>IF($G39="","",申込責任者!$N$53)</f>
        <v/>
      </c>
      <c r="AX39" s="7" t="str">
        <f>IF($G39="","",申込責任者!$N$54)</f>
        <v/>
      </c>
      <c r="AY39" s="6" t="str">
        <f>IF($G39="","",申込責任者!$G$30&amp;"")</f>
        <v/>
      </c>
      <c r="AZ39" s="7" t="str">
        <f>IF($G39="","",申込責任者!$N$23)</f>
        <v/>
      </c>
      <c r="BA39" s="6" t="str">
        <f>IF($G39="","",受験者名簿!AW45)</f>
        <v/>
      </c>
      <c r="BB39" s="6" t="str">
        <f>IF(G39="","",申込責任者!$N$36)</f>
        <v/>
      </c>
      <c r="BC39" s="6" t="str">
        <f t="shared" si="1"/>
        <v/>
      </c>
      <c r="BD39" s="6" t="str">
        <f t="shared" si="2"/>
        <v/>
      </c>
      <c r="BE39" s="6" t="str">
        <f>""</f>
        <v/>
      </c>
      <c r="BF39" s="6" t="str">
        <f>""</f>
        <v/>
      </c>
      <c r="BG39" s="6" t="str">
        <f t="shared" si="3"/>
        <v/>
      </c>
      <c r="BH39" s="6" t="str">
        <f t="shared" si="4"/>
        <v/>
      </c>
      <c r="BI39" s="6" t="str">
        <f>IF(G39="","",申込責任者!$N$11)</f>
        <v/>
      </c>
      <c r="BJ39" s="6" t="str">
        <f>IF(H39="","",申込責任者!$N$12)</f>
        <v/>
      </c>
    </row>
    <row r="40" spans="1:62">
      <c r="A40" s="6" t="str">
        <f>IF(受験者名簿!C46="","",受験者名簿!A46)</f>
        <v/>
      </c>
      <c r="B40" s="7" t="str">
        <f>IF(受験者名簿!AF46="","",受験者名簿!AF46)</f>
        <v/>
      </c>
      <c r="C40" s="7" t="str">
        <f t="shared" si="0"/>
        <v/>
      </c>
      <c r="D40" s="7" t="str">
        <f>IF(受験者名簿!K46="","",受験者名簿!K46)</f>
        <v/>
      </c>
      <c r="E40" s="7" t="str">
        <f>IF(受験者名簿!AK46="","",受験者名簿!AK46)</f>
        <v/>
      </c>
      <c r="F40" s="7" t="str">
        <f>IF(受験者名簿!J46="","",TEXT(SUBSTITUTE(受験者名簿!J46,".","/"),"yyyy/mm/dd"))</f>
        <v/>
      </c>
      <c r="G40" s="7" t="str">
        <f>IF(受験者名簿!C46="","",TRIM(受験者名簿!C46))</f>
        <v/>
      </c>
      <c r="H40" s="7" t="str">
        <f>IF(受験者名簿!D46="","",TRIM(受験者名簿!D46))</f>
        <v/>
      </c>
      <c r="I40" s="7" t="str">
        <f>IF(受験者名簿!E46="","",DBCS(TRIM(PHONETIC(受験者名簿!E46))))</f>
        <v/>
      </c>
      <c r="J40" s="7" t="str">
        <f>IF(受験者名簿!F46="","",DBCS(TRIM(PHONETIC(受験者名簿!F46))))</f>
        <v/>
      </c>
      <c r="K40" s="7" t="str">
        <f>IF(受験者名簿!G46="","",TRIM(PROPER(受験者名簿!G46)))</f>
        <v/>
      </c>
      <c r="L40" s="7" t="str">
        <f>IF(受験者名簿!H46="","",TRIM(PROPER(受験者名簿!H46)))</f>
        <v/>
      </c>
      <c r="M40" s="7" t="str">
        <f>IF(受験者名簿!R46="","",受験者名簿!R46)</f>
        <v/>
      </c>
      <c r="N40" s="7" t="str">
        <f>IF(M40="","",IF(受験者名簿!Q46="","後",受験者名簿!Q46))</f>
        <v/>
      </c>
      <c r="O40" s="7" t="str">
        <f>IF(受験者名簿!S46="","",受験者名簿!S46)</f>
        <v/>
      </c>
      <c r="P40" s="7" t="str">
        <f>IF(受験者名簿!T46="","",受験者名簿!T46)</f>
        <v/>
      </c>
      <c r="Q40" s="7" t="str">
        <f>IF(受験者名簿!U46="","",受験者名簿!U46)</f>
        <v/>
      </c>
      <c r="R40" s="7" t="str">
        <f>IF(受験者名簿!V46="","",受験者名簿!V46)</f>
        <v/>
      </c>
      <c r="S40" s="7" t="str">
        <f>IF(受験者名簿!W46="","",受験者名簿!W46)</f>
        <v/>
      </c>
      <c r="T40" s="7" t="str">
        <f>IF(受験者名簿!X46="","",受験者名簿!X46)</f>
        <v/>
      </c>
      <c r="U40" s="7" t="str">
        <f>IF(受験者名簿!Y46="","",受験者名簿!Y46)</f>
        <v/>
      </c>
      <c r="V40" s="7" t="str">
        <f>IF(受験者名簿!Z46="","",受験者名簿!Z46)</f>
        <v/>
      </c>
      <c r="W40" s="7" t="str">
        <f>IF(受験者名簿!AA46="","",受験者名簿!AA46)</f>
        <v/>
      </c>
      <c r="X40" s="7" t="str">
        <f>IF(受験者名簿!AB46="","",受験者名簿!AB46)</f>
        <v/>
      </c>
      <c r="Y40" s="7" t="str">
        <f>""</f>
        <v/>
      </c>
      <c r="Z40" s="7" t="str">
        <f>""</f>
        <v/>
      </c>
      <c r="AA40" s="7" t="str">
        <f>""</f>
        <v/>
      </c>
      <c r="AB40" s="7" t="str">
        <f>""</f>
        <v/>
      </c>
      <c r="AC40" s="7" t="str">
        <f>IF(受験者名簿!I46="","",TRIM(受験者名簿!I46))</f>
        <v/>
      </c>
      <c r="AD40" s="7" t="str">
        <f>""</f>
        <v/>
      </c>
      <c r="AE40" s="7" t="str">
        <f>IF(受験者名簿!L46="","",受験者名簿!L46)</f>
        <v/>
      </c>
      <c r="AF40" s="7" t="str">
        <f>IF(受験者名簿!AH46="","",受験者名簿!AH46)</f>
        <v/>
      </c>
      <c r="AG40" s="7" t="str">
        <f>IF(受験者名簿!B46="","",受験者名簿!B46)</f>
        <v/>
      </c>
      <c r="AH40" s="8" t="str">
        <f>IF(受験者名簿!AG46="","",受験者名簿!AG46)</f>
        <v/>
      </c>
      <c r="AI40" s="7" t="str">
        <f ca="1">IF(受験者名簿!AI46="","",受験者名簿!AI46)</f>
        <v/>
      </c>
      <c r="AJ40" s="7" t="str">
        <f>IF(受験者名簿!AJ46="","",受験者名簿!AJ46)</f>
        <v/>
      </c>
      <c r="AK40" s="7" t="str">
        <f>IF(G40="","",受験者名簿!AU46)</f>
        <v/>
      </c>
      <c r="AL40" s="7" t="str">
        <f>IF($G40="","",申込責任者!$N$42)</f>
        <v/>
      </c>
      <c r="AM40" s="7" t="str">
        <f>IF($G40="","",申込責任者!$N$43)</f>
        <v/>
      </c>
      <c r="AN40" s="7" t="str">
        <f>IF($G40="","",申込責任者!$N$45)</f>
        <v/>
      </c>
      <c r="AO40" s="7" t="str">
        <f>IF($G40="","",申込責任者!$N$44)</f>
        <v/>
      </c>
      <c r="AP40" s="7" t="str">
        <f>IF($G40="","",申込責任者!$N$46)</f>
        <v/>
      </c>
      <c r="AQ40" s="7" t="str">
        <f>IF($G40="","",申込責任者!$N$47)</f>
        <v/>
      </c>
      <c r="AR40" s="7" t="str">
        <f>IF($G40="","",申込責任者!$N$48)</f>
        <v/>
      </c>
      <c r="AS40" s="7" t="str">
        <f>IF($G40="","",申込責任者!$N$49)</f>
        <v/>
      </c>
      <c r="AT40" s="7" t="str">
        <f>IF($G40="","",申込責任者!$N$50)</f>
        <v/>
      </c>
      <c r="AU40" s="7" t="str">
        <f>IF($G40="","",申込責任者!$N$51)</f>
        <v/>
      </c>
      <c r="AV40" s="7" t="str">
        <f>IF($G40="","",申込責任者!$N$52)</f>
        <v/>
      </c>
      <c r="AW40" s="7" t="str">
        <f>IF($G40="","",申込責任者!$N$53)</f>
        <v/>
      </c>
      <c r="AX40" s="7" t="str">
        <f>IF($G40="","",申込責任者!$N$54)</f>
        <v/>
      </c>
      <c r="AY40" s="6" t="str">
        <f>IF($G40="","",申込責任者!$G$30&amp;"")</f>
        <v/>
      </c>
      <c r="AZ40" s="7" t="str">
        <f>IF($G40="","",申込責任者!$N$23)</f>
        <v/>
      </c>
      <c r="BA40" s="6" t="str">
        <f>IF($G40="","",受験者名簿!AW46)</f>
        <v/>
      </c>
      <c r="BB40" s="6" t="str">
        <f>IF(G40="","",申込責任者!$N$36)</f>
        <v/>
      </c>
      <c r="BC40" s="6" t="str">
        <f t="shared" si="1"/>
        <v/>
      </c>
      <c r="BD40" s="6" t="str">
        <f t="shared" si="2"/>
        <v/>
      </c>
      <c r="BE40" s="6" t="str">
        <f>""</f>
        <v/>
      </c>
      <c r="BF40" s="6" t="str">
        <f>""</f>
        <v/>
      </c>
      <c r="BG40" s="6" t="str">
        <f t="shared" si="3"/>
        <v/>
      </c>
      <c r="BH40" s="6" t="str">
        <f t="shared" si="4"/>
        <v/>
      </c>
      <c r="BI40" s="6" t="str">
        <f>IF(G40="","",申込責任者!$N$11)</f>
        <v/>
      </c>
      <c r="BJ40" s="6" t="str">
        <f>IF(H40="","",申込責任者!$N$12)</f>
        <v/>
      </c>
    </row>
    <row r="41" spans="1:62">
      <c r="A41" s="6" t="str">
        <f>IF(受験者名簿!C47="","",受験者名簿!A47)</f>
        <v/>
      </c>
      <c r="B41" s="7" t="str">
        <f>IF(受験者名簿!AF47="","",受験者名簿!AF47)</f>
        <v/>
      </c>
      <c r="C41" s="7" t="str">
        <f t="shared" si="0"/>
        <v/>
      </c>
      <c r="D41" s="7" t="str">
        <f>IF(受験者名簿!K47="","",受験者名簿!K47)</f>
        <v/>
      </c>
      <c r="E41" s="7" t="str">
        <f>IF(受験者名簿!AK47="","",受験者名簿!AK47)</f>
        <v/>
      </c>
      <c r="F41" s="7" t="str">
        <f>IF(受験者名簿!J47="","",TEXT(SUBSTITUTE(受験者名簿!J47,".","/"),"yyyy/mm/dd"))</f>
        <v/>
      </c>
      <c r="G41" s="7" t="str">
        <f>IF(受験者名簿!C47="","",TRIM(受験者名簿!C47))</f>
        <v/>
      </c>
      <c r="H41" s="7" t="str">
        <f>IF(受験者名簿!D47="","",TRIM(受験者名簿!D47))</f>
        <v/>
      </c>
      <c r="I41" s="7" t="str">
        <f>IF(受験者名簿!E47="","",DBCS(TRIM(PHONETIC(受験者名簿!E47))))</f>
        <v/>
      </c>
      <c r="J41" s="7" t="str">
        <f>IF(受験者名簿!F47="","",DBCS(TRIM(PHONETIC(受験者名簿!F47))))</f>
        <v/>
      </c>
      <c r="K41" s="7" t="str">
        <f>IF(受験者名簿!G47="","",TRIM(PROPER(受験者名簿!G47)))</f>
        <v/>
      </c>
      <c r="L41" s="7" t="str">
        <f>IF(受験者名簿!H47="","",TRIM(PROPER(受験者名簿!H47)))</f>
        <v/>
      </c>
      <c r="M41" s="7" t="str">
        <f>IF(受験者名簿!R47="","",受験者名簿!R47)</f>
        <v/>
      </c>
      <c r="N41" s="7" t="str">
        <f>IF(M41="","",IF(受験者名簿!Q47="","後",受験者名簿!Q47))</f>
        <v/>
      </c>
      <c r="O41" s="7" t="str">
        <f>IF(受験者名簿!S47="","",受験者名簿!S47)</f>
        <v/>
      </c>
      <c r="P41" s="7" t="str">
        <f>IF(受験者名簿!T47="","",受験者名簿!T47)</f>
        <v/>
      </c>
      <c r="Q41" s="7" t="str">
        <f>IF(受験者名簿!U47="","",受験者名簿!U47)</f>
        <v/>
      </c>
      <c r="R41" s="7" t="str">
        <f>IF(受験者名簿!V47="","",受験者名簿!V47)</f>
        <v/>
      </c>
      <c r="S41" s="7" t="str">
        <f>IF(受験者名簿!W47="","",受験者名簿!W47)</f>
        <v/>
      </c>
      <c r="T41" s="7" t="str">
        <f>IF(受験者名簿!X47="","",受験者名簿!X47)</f>
        <v/>
      </c>
      <c r="U41" s="7" t="str">
        <f>IF(受験者名簿!Y47="","",受験者名簿!Y47)</f>
        <v/>
      </c>
      <c r="V41" s="7" t="str">
        <f>IF(受験者名簿!Z47="","",受験者名簿!Z47)</f>
        <v/>
      </c>
      <c r="W41" s="7" t="str">
        <f>IF(受験者名簿!AA47="","",受験者名簿!AA47)</f>
        <v/>
      </c>
      <c r="X41" s="7" t="str">
        <f>IF(受験者名簿!AB47="","",受験者名簿!AB47)</f>
        <v/>
      </c>
      <c r="Y41" s="7" t="str">
        <f>""</f>
        <v/>
      </c>
      <c r="Z41" s="7" t="str">
        <f>""</f>
        <v/>
      </c>
      <c r="AA41" s="7" t="str">
        <f>""</f>
        <v/>
      </c>
      <c r="AB41" s="7" t="str">
        <f>""</f>
        <v/>
      </c>
      <c r="AC41" s="7" t="str">
        <f>IF(受験者名簿!I47="","",TRIM(受験者名簿!I47))</f>
        <v/>
      </c>
      <c r="AD41" s="7" t="str">
        <f>""</f>
        <v/>
      </c>
      <c r="AE41" s="7" t="str">
        <f>IF(受験者名簿!L47="","",受験者名簿!L47)</f>
        <v/>
      </c>
      <c r="AF41" s="7" t="str">
        <f>IF(受験者名簿!AH47="","",受験者名簿!AH47)</f>
        <v/>
      </c>
      <c r="AG41" s="7" t="str">
        <f>IF(受験者名簿!B47="","",受験者名簿!B47)</f>
        <v/>
      </c>
      <c r="AH41" s="8" t="str">
        <f>IF(受験者名簿!AG47="","",受験者名簿!AG47)</f>
        <v/>
      </c>
      <c r="AI41" s="7" t="str">
        <f ca="1">IF(受験者名簿!AI47="","",受験者名簿!AI47)</f>
        <v/>
      </c>
      <c r="AJ41" s="7" t="str">
        <f>IF(受験者名簿!AJ47="","",受験者名簿!AJ47)</f>
        <v/>
      </c>
      <c r="AK41" s="7" t="str">
        <f>IF(G41="","",受験者名簿!AU47)</f>
        <v/>
      </c>
      <c r="AL41" s="7" t="str">
        <f>IF($G41="","",申込責任者!$N$42)</f>
        <v/>
      </c>
      <c r="AM41" s="7" t="str">
        <f>IF($G41="","",申込責任者!$N$43)</f>
        <v/>
      </c>
      <c r="AN41" s="7" t="str">
        <f>IF($G41="","",申込責任者!$N$45)</f>
        <v/>
      </c>
      <c r="AO41" s="7" t="str">
        <f>IF($G41="","",申込責任者!$N$44)</f>
        <v/>
      </c>
      <c r="AP41" s="7" t="str">
        <f>IF($G41="","",申込責任者!$N$46)</f>
        <v/>
      </c>
      <c r="AQ41" s="7" t="str">
        <f>IF($G41="","",申込責任者!$N$47)</f>
        <v/>
      </c>
      <c r="AR41" s="7" t="str">
        <f>IF($G41="","",申込責任者!$N$48)</f>
        <v/>
      </c>
      <c r="AS41" s="7" t="str">
        <f>IF($G41="","",申込責任者!$N$49)</f>
        <v/>
      </c>
      <c r="AT41" s="7" t="str">
        <f>IF($G41="","",申込責任者!$N$50)</f>
        <v/>
      </c>
      <c r="AU41" s="7" t="str">
        <f>IF($G41="","",申込責任者!$N$51)</f>
        <v/>
      </c>
      <c r="AV41" s="7" t="str">
        <f>IF($G41="","",申込責任者!$N$52)</f>
        <v/>
      </c>
      <c r="AW41" s="7" t="str">
        <f>IF($G41="","",申込責任者!$N$53)</f>
        <v/>
      </c>
      <c r="AX41" s="7" t="str">
        <f>IF($G41="","",申込責任者!$N$54)</f>
        <v/>
      </c>
      <c r="AY41" s="6" t="str">
        <f>IF($G41="","",申込責任者!$G$30&amp;"")</f>
        <v/>
      </c>
      <c r="AZ41" s="7" t="str">
        <f>IF($G41="","",申込責任者!$N$23)</f>
        <v/>
      </c>
      <c r="BA41" s="6" t="str">
        <f>IF($G41="","",受験者名簿!AW47)</f>
        <v/>
      </c>
      <c r="BB41" s="6" t="str">
        <f>IF(G41="","",申込責任者!$N$36)</f>
        <v/>
      </c>
      <c r="BC41" s="6" t="str">
        <f t="shared" si="1"/>
        <v/>
      </c>
      <c r="BD41" s="6" t="str">
        <f t="shared" si="2"/>
        <v/>
      </c>
      <c r="BE41" s="6" t="str">
        <f>""</f>
        <v/>
      </c>
      <c r="BF41" s="6" t="str">
        <f>""</f>
        <v/>
      </c>
      <c r="BG41" s="6" t="str">
        <f t="shared" si="3"/>
        <v/>
      </c>
      <c r="BH41" s="6" t="str">
        <f t="shared" si="4"/>
        <v/>
      </c>
      <c r="BI41" s="6" t="str">
        <f>IF(G41="","",申込責任者!$N$11)</f>
        <v/>
      </c>
      <c r="BJ41" s="6" t="str">
        <f>IF(H41="","",申込責任者!$N$12)</f>
        <v/>
      </c>
    </row>
    <row r="42" spans="1:62">
      <c r="A42" s="6" t="str">
        <f>IF(受験者名簿!C48="","",受験者名簿!A48)</f>
        <v/>
      </c>
      <c r="B42" s="7" t="str">
        <f>IF(受験者名簿!AF48="","",受験者名簿!AF48)</f>
        <v/>
      </c>
      <c r="C42" s="7" t="str">
        <f t="shared" si="0"/>
        <v/>
      </c>
      <c r="D42" s="7" t="str">
        <f>IF(受験者名簿!K48="","",受験者名簿!K48)</f>
        <v/>
      </c>
      <c r="E42" s="7" t="str">
        <f>IF(受験者名簿!AK48="","",受験者名簿!AK48)</f>
        <v/>
      </c>
      <c r="F42" s="7" t="str">
        <f>IF(受験者名簿!J48="","",TEXT(SUBSTITUTE(受験者名簿!J48,".","/"),"yyyy/mm/dd"))</f>
        <v/>
      </c>
      <c r="G42" s="7" t="str">
        <f>IF(受験者名簿!C48="","",TRIM(受験者名簿!C48))</f>
        <v/>
      </c>
      <c r="H42" s="7" t="str">
        <f>IF(受験者名簿!D48="","",TRIM(受験者名簿!D48))</f>
        <v/>
      </c>
      <c r="I42" s="7" t="str">
        <f>IF(受験者名簿!E48="","",DBCS(TRIM(PHONETIC(受験者名簿!E48))))</f>
        <v/>
      </c>
      <c r="J42" s="7" t="str">
        <f>IF(受験者名簿!F48="","",DBCS(TRIM(PHONETIC(受験者名簿!F48))))</f>
        <v/>
      </c>
      <c r="K42" s="7" t="str">
        <f>IF(受験者名簿!G48="","",TRIM(PROPER(受験者名簿!G48)))</f>
        <v/>
      </c>
      <c r="L42" s="7" t="str">
        <f>IF(受験者名簿!H48="","",TRIM(PROPER(受験者名簿!H48)))</f>
        <v/>
      </c>
      <c r="M42" s="7" t="str">
        <f>IF(受験者名簿!R48="","",受験者名簿!R48)</f>
        <v/>
      </c>
      <c r="N42" s="7" t="str">
        <f>IF(M42="","",IF(受験者名簿!Q48="","後",受験者名簿!Q48))</f>
        <v/>
      </c>
      <c r="O42" s="7" t="str">
        <f>IF(受験者名簿!S48="","",受験者名簿!S48)</f>
        <v/>
      </c>
      <c r="P42" s="7" t="str">
        <f>IF(受験者名簿!T48="","",受験者名簿!T48)</f>
        <v/>
      </c>
      <c r="Q42" s="7" t="str">
        <f>IF(受験者名簿!U48="","",受験者名簿!U48)</f>
        <v/>
      </c>
      <c r="R42" s="7" t="str">
        <f>IF(受験者名簿!V48="","",受験者名簿!V48)</f>
        <v/>
      </c>
      <c r="S42" s="7" t="str">
        <f>IF(受験者名簿!W48="","",受験者名簿!W48)</f>
        <v/>
      </c>
      <c r="T42" s="7" t="str">
        <f>IF(受験者名簿!X48="","",受験者名簿!X48)</f>
        <v/>
      </c>
      <c r="U42" s="7" t="str">
        <f>IF(受験者名簿!Y48="","",受験者名簿!Y48)</f>
        <v/>
      </c>
      <c r="V42" s="7" t="str">
        <f>IF(受験者名簿!Z48="","",受験者名簿!Z48)</f>
        <v/>
      </c>
      <c r="W42" s="7" t="str">
        <f>IF(受験者名簿!AA48="","",受験者名簿!AA48)</f>
        <v/>
      </c>
      <c r="X42" s="7" t="str">
        <f>IF(受験者名簿!AB48="","",受験者名簿!AB48)</f>
        <v/>
      </c>
      <c r="Y42" s="7" t="str">
        <f>""</f>
        <v/>
      </c>
      <c r="Z42" s="7" t="str">
        <f>""</f>
        <v/>
      </c>
      <c r="AA42" s="7" t="str">
        <f>""</f>
        <v/>
      </c>
      <c r="AB42" s="7" t="str">
        <f>""</f>
        <v/>
      </c>
      <c r="AC42" s="7" t="str">
        <f>IF(受験者名簿!I48="","",TRIM(受験者名簿!I48))</f>
        <v/>
      </c>
      <c r="AD42" s="7" t="str">
        <f>""</f>
        <v/>
      </c>
      <c r="AE42" s="7" t="str">
        <f>IF(受験者名簿!L48="","",受験者名簿!L48)</f>
        <v/>
      </c>
      <c r="AF42" s="7" t="str">
        <f>IF(受験者名簿!AH48="","",受験者名簿!AH48)</f>
        <v/>
      </c>
      <c r="AG42" s="7" t="str">
        <f>IF(受験者名簿!B48="","",受験者名簿!B48)</f>
        <v/>
      </c>
      <c r="AH42" s="8" t="str">
        <f>IF(受験者名簿!AG48="","",受験者名簿!AG48)</f>
        <v/>
      </c>
      <c r="AI42" s="7" t="str">
        <f ca="1">IF(受験者名簿!AI48="","",受験者名簿!AI48)</f>
        <v/>
      </c>
      <c r="AJ42" s="7" t="str">
        <f>IF(受験者名簿!AJ48="","",受験者名簿!AJ48)</f>
        <v/>
      </c>
      <c r="AK42" s="7" t="str">
        <f>IF(G42="","",受験者名簿!AU48)</f>
        <v/>
      </c>
      <c r="AL42" s="7" t="str">
        <f>IF($G42="","",申込責任者!$N$42)</f>
        <v/>
      </c>
      <c r="AM42" s="7" t="str">
        <f>IF($G42="","",申込責任者!$N$43)</f>
        <v/>
      </c>
      <c r="AN42" s="7" t="str">
        <f>IF($G42="","",申込責任者!$N$45)</f>
        <v/>
      </c>
      <c r="AO42" s="7" t="str">
        <f>IF($G42="","",申込責任者!$N$44)</f>
        <v/>
      </c>
      <c r="AP42" s="7" t="str">
        <f>IF($G42="","",申込責任者!$N$46)</f>
        <v/>
      </c>
      <c r="AQ42" s="7" t="str">
        <f>IF($G42="","",申込責任者!$N$47)</f>
        <v/>
      </c>
      <c r="AR42" s="7" t="str">
        <f>IF($G42="","",申込責任者!$N$48)</f>
        <v/>
      </c>
      <c r="AS42" s="7" t="str">
        <f>IF($G42="","",申込責任者!$N$49)</f>
        <v/>
      </c>
      <c r="AT42" s="7" t="str">
        <f>IF($G42="","",申込責任者!$N$50)</f>
        <v/>
      </c>
      <c r="AU42" s="7" t="str">
        <f>IF($G42="","",申込責任者!$N$51)</f>
        <v/>
      </c>
      <c r="AV42" s="7" t="str">
        <f>IF($G42="","",申込責任者!$N$52)</f>
        <v/>
      </c>
      <c r="AW42" s="7" t="str">
        <f>IF($G42="","",申込責任者!$N$53)</f>
        <v/>
      </c>
      <c r="AX42" s="7" t="str">
        <f>IF($G42="","",申込責任者!$N$54)</f>
        <v/>
      </c>
      <c r="AY42" s="6" t="str">
        <f>IF($G42="","",申込責任者!$G$30&amp;"")</f>
        <v/>
      </c>
      <c r="AZ42" s="7" t="str">
        <f>IF($G42="","",申込責任者!$N$23)</f>
        <v/>
      </c>
      <c r="BA42" s="6" t="str">
        <f>IF($G42="","",受験者名簿!AW48)</f>
        <v/>
      </c>
      <c r="BB42" s="6" t="str">
        <f>IF(G42="","",申込責任者!$N$36)</f>
        <v/>
      </c>
      <c r="BC42" s="6" t="str">
        <f t="shared" si="1"/>
        <v/>
      </c>
      <c r="BD42" s="6" t="str">
        <f t="shared" si="2"/>
        <v/>
      </c>
      <c r="BE42" s="6" t="str">
        <f>""</f>
        <v/>
      </c>
      <c r="BF42" s="6" t="str">
        <f>""</f>
        <v/>
      </c>
      <c r="BG42" s="6" t="str">
        <f t="shared" si="3"/>
        <v/>
      </c>
      <c r="BH42" s="6" t="str">
        <f t="shared" si="4"/>
        <v/>
      </c>
      <c r="BI42" s="6" t="str">
        <f>IF(G42="","",申込責任者!$N$11)</f>
        <v/>
      </c>
      <c r="BJ42" s="6" t="str">
        <f>IF(H42="","",申込責任者!$N$12)</f>
        <v/>
      </c>
    </row>
    <row r="43" spans="1:62">
      <c r="A43" s="6" t="str">
        <f>IF(受験者名簿!C49="","",受験者名簿!A49)</f>
        <v/>
      </c>
      <c r="B43" s="7" t="str">
        <f>IF(受験者名簿!AF49="","",受験者名簿!AF49)</f>
        <v/>
      </c>
      <c r="C43" s="7" t="str">
        <f t="shared" si="0"/>
        <v/>
      </c>
      <c r="D43" s="7" t="str">
        <f>IF(受験者名簿!K49="","",受験者名簿!K49)</f>
        <v/>
      </c>
      <c r="E43" s="7" t="str">
        <f>IF(受験者名簿!AK49="","",受験者名簿!AK49)</f>
        <v/>
      </c>
      <c r="F43" s="7" t="str">
        <f>IF(受験者名簿!J49="","",TEXT(SUBSTITUTE(受験者名簿!J49,".","/"),"yyyy/mm/dd"))</f>
        <v/>
      </c>
      <c r="G43" s="7" t="str">
        <f>IF(受験者名簿!C49="","",TRIM(受験者名簿!C49))</f>
        <v/>
      </c>
      <c r="H43" s="7" t="str">
        <f>IF(受験者名簿!D49="","",TRIM(受験者名簿!D49))</f>
        <v/>
      </c>
      <c r="I43" s="7" t="str">
        <f>IF(受験者名簿!E49="","",DBCS(TRIM(PHONETIC(受験者名簿!E49))))</f>
        <v/>
      </c>
      <c r="J43" s="7" t="str">
        <f>IF(受験者名簿!F49="","",DBCS(TRIM(PHONETIC(受験者名簿!F49))))</f>
        <v/>
      </c>
      <c r="K43" s="7" t="str">
        <f>IF(受験者名簿!G49="","",TRIM(PROPER(受験者名簿!G49)))</f>
        <v/>
      </c>
      <c r="L43" s="7" t="str">
        <f>IF(受験者名簿!H49="","",TRIM(PROPER(受験者名簿!H49)))</f>
        <v/>
      </c>
      <c r="M43" s="7" t="str">
        <f>IF(受験者名簿!R49="","",受験者名簿!R49)</f>
        <v/>
      </c>
      <c r="N43" s="7" t="str">
        <f>IF(M43="","",IF(受験者名簿!Q49="","後",受験者名簿!Q49))</f>
        <v/>
      </c>
      <c r="O43" s="7" t="str">
        <f>IF(受験者名簿!S49="","",受験者名簿!S49)</f>
        <v/>
      </c>
      <c r="P43" s="7" t="str">
        <f>IF(受験者名簿!T49="","",受験者名簿!T49)</f>
        <v/>
      </c>
      <c r="Q43" s="7" t="str">
        <f>IF(受験者名簿!U49="","",受験者名簿!U49)</f>
        <v/>
      </c>
      <c r="R43" s="7" t="str">
        <f>IF(受験者名簿!V49="","",受験者名簿!V49)</f>
        <v/>
      </c>
      <c r="S43" s="7" t="str">
        <f>IF(受験者名簿!W49="","",受験者名簿!W49)</f>
        <v/>
      </c>
      <c r="T43" s="7" t="str">
        <f>IF(受験者名簿!X49="","",受験者名簿!X49)</f>
        <v/>
      </c>
      <c r="U43" s="7" t="str">
        <f>IF(受験者名簿!Y49="","",受験者名簿!Y49)</f>
        <v/>
      </c>
      <c r="V43" s="7" t="str">
        <f>IF(受験者名簿!Z49="","",受験者名簿!Z49)</f>
        <v/>
      </c>
      <c r="W43" s="7" t="str">
        <f>IF(受験者名簿!AA49="","",受験者名簿!AA49)</f>
        <v/>
      </c>
      <c r="X43" s="7" t="str">
        <f>IF(受験者名簿!AB49="","",受験者名簿!AB49)</f>
        <v/>
      </c>
      <c r="Y43" s="7" t="str">
        <f>""</f>
        <v/>
      </c>
      <c r="Z43" s="7" t="str">
        <f>""</f>
        <v/>
      </c>
      <c r="AA43" s="7" t="str">
        <f>""</f>
        <v/>
      </c>
      <c r="AB43" s="7" t="str">
        <f>""</f>
        <v/>
      </c>
      <c r="AC43" s="7" t="str">
        <f>IF(受験者名簿!I49="","",TRIM(受験者名簿!I49))</f>
        <v/>
      </c>
      <c r="AD43" s="7" t="str">
        <f>""</f>
        <v/>
      </c>
      <c r="AE43" s="7" t="str">
        <f>IF(受験者名簿!L49="","",受験者名簿!L49)</f>
        <v/>
      </c>
      <c r="AF43" s="7" t="str">
        <f>IF(受験者名簿!AH49="","",受験者名簿!AH49)</f>
        <v/>
      </c>
      <c r="AG43" s="7" t="str">
        <f>IF(受験者名簿!B49="","",受験者名簿!B49)</f>
        <v/>
      </c>
      <c r="AH43" s="8" t="str">
        <f>IF(受験者名簿!AG49="","",受験者名簿!AG49)</f>
        <v/>
      </c>
      <c r="AI43" s="7" t="str">
        <f ca="1">IF(受験者名簿!AI49="","",受験者名簿!AI49)</f>
        <v/>
      </c>
      <c r="AJ43" s="7" t="str">
        <f>IF(受験者名簿!AJ49="","",受験者名簿!AJ49)</f>
        <v/>
      </c>
      <c r="AK43" s="7" t="str">
        <f>IF(G43="","",受験者名簿!AU49)</f>
        <v/>
      </c>
      <c r="AL43" s="7" t="str">
        <f>IF($G43="","",申込責任者!$N$42)</f>
        <v/>
      </c>
      <c r="AM43" s="7" t="str">
        <f>IF($G43="","",申込責任者!$N$43)</f>
        <v/>
      </c>
      <c r="AN43" s="7" t="str">
        <f>IF($G43="","",申込責任者!$N$45)</f>
        <v/>
      </c>
      <c r="AO43" s="7" t="str">
        <f>IF($G43="","",申込責任者!$N$44)</f>
        <v/>
      </c>
      <c r="AP43" s="7" t="str">
        <f>IF($G43="","",申込責任者!$N$46)</f>
        <v/>
      </c>
      <c r="AQ43" s="7" t="str">
        <f>IF($G43="","",申込責任者!$N$47)</f>
        <v/>
      </c>
      <c r="AR43" s="7" t="str">
        <f>IF($G43="","",申込責任者!$N$48)</f>
        <v/>
      </c>
      <c r="AS43" s="7" t="str">
        <f>IF($G43="","",申込責任者!$N$49)</f>
        <v/>
      </c>
      <c r="AT43" s="7" t="str">
        <f>IF($G43="","",申込責任者!$N$50)</f>
        <v/>
      </c>
      <c r="AU43" s="7" t="str">
        <f>IF($G43="","",申込責任者!$N$51)</f>
        <v/>
      </c>
      <c r="AV43" s="7" t="str">
        <f>IF($G43="","",申込責任者!$N$52)</f>
        <v/>
      </c>
      <c r="AW43" s="7" t="str">
        <f>IF($G43="","",申込責任者!$N$53)</f>
        <v/>
      </c>
      <c r="AX43" s="7" t="str">
        <f>IF($G43="","",申込責任者!$N$54)</f>
        <v/>
      </c>
      <c r="AY43" s="6" t="str">
        <f>IF($G43="","",申込責任者!$G$30&amp;"")</f>
        <v/>
      </c>
      <c r="AZ43" s="7" t="str">
        <f>IF($G43="","",申込責任者!$N$23)</f>
        <v/>
      </c>
      <c r="BA43" s="6" t="str">
        <f>IF($G43="","",受験者名簿!AW49)</f>
        <v/>
      </c>
      <c r="BB43" s="6" t="str">
        <f>IF(G43="","",申込責任者!$N$36)</f>
        <v/>
      </c>
      <c r="BC43" s="6" t="str">
        <f t="shared" si="1"/>
        <v/>
      </c>
      <c r="BD43" s="6" t="str">
        <f t="shared" si="2"/>
        <v/>
      </c>
      <c r="BE43" s="6" t="str">
        <f>""</f>
        <v/>
      </c>
      <c r="BF43" s="6" t="str">
        <f>""</f>
        <v/>
      </c>
      <c r="BG43" s="6" t="str">
        <f t="shared" si="3"/>
        <v/>
      </c>
      <c r="BH43" s="6" t="str">
        <f t="shared" si="4"/>
        <v/>
      </c>
      <c r="BI43" s="6" t="str">
        <f>IF(G43="","",申込責任者!$N$11)</f>
        <v/>
      </c>
      <c r="BJ43" s="6" t="str">
        <f>IF(H43="","",申込責任者!$N$12)</f>
        <v/>
      </c>
    </row>
    <row r="44" spans="1:62">
      <c r="A44" s="6" t="str">
        <f>IF(受験者名簿!C50="","",受験者名簿!A50)</f>
        <v/>
      </c>
      <c r="B44" s="7" t="str">
        <f>IF(受験者名簿!AF50="","",受験者名簿!AF50)</f>
        <v/>
      </c>
      <c r="C44" s="7" t="str">
        <f t="shared" si="0"/>
        <v/>
      </c>
      <c r="D44" s="7" t="str">
        <f>IF(受験者名簿!K50="","",受験者名簿!K50)</f>
        <v/>
      </c>
      <c r="E44" s="7" t="str">
        <f>IF(受験者名簿!AK50="","",受験者名簿!AK50)</f>
        <v/>
      </c>
      <c r="F44" s="7" t="str">
        <f>IF(受験者名簿!J50="","",TEXT(SUBSTITUTE(受験者名簿!J50,".","/"),"yyyy/mm/dd"))</f>
        <v/>
      </c>
      <c r="G44" s="7" t="str">
        <f>IF(受験者名簿!C50="","",TRIM(受験者名簿!C50))</f>
        <v/>
      </c>
      <c r="H44" s="7" t="str">
        <f>IF(受験者名簿!D50="","",TRIM(受験者名簿!D50))</f>
        <v/>
      </c>
      <c r="I44" s="7" t="str">
        <f>IF(受験者名簿!E50="","",DBCS(TRIM(PHONETIC(受験者名簿!E50))))</f>
        <v/>
      </c>
      <c r="J44" s="7" t="str">
        <f>IF(受験者名簿!F50="","",DBCS(TRIM(PHONETIC(受験者名簿!F50))))</f>
        <v/>
      </c>
      <c r="K44" s="7" t="str">
        <f>IF(受験者名簿!G50="","",TRIM(PROPER(受験者名簿!G50)))</f>
        <v/>
      </c>
      <c r="L44" s="7" t="str">
        <f>IF(受験者名簿!H50="","",TRIM(PROPER(受験者名簿!H50)))</f>
        <v/>
      </c>
      <c r="M44" s="7" t="str">
        <f>IF(受験者名簿!R50="","",受験者名簿!R50)</f>
        <v/>
      </c>
      <c r="N44" s="7" t="str">
        <f>IF(M44="","",IF(受験者名簿!Q50="","後",受験者名簿!Q50))</f>
        <v/>
      </c>
      <c r="O44" s="7" t="str">
        <f>IF(受験者名簿!S50="","",受験者名簿!S50)</f>
        <v/>
      </c>
      <c r="P44" s="7" t="str">
        <f>IF(受験者名簿!T50="","",受験者名簿!T50)</f>
        <v/>
      </c>
      <c r="Q44" s="7" t="str">
        <f>IF(受験者名簿!U50="","",受験者名簿!U50)</f>
        <v/>
      </c>
      <c r="R44" s="7" t="str">
        <f>IF(受験者名簿!V50="","",受験者名簿!V50)</f>
        <v/>
      </c>
      <c r="S44" s="7" t="str">
        <f>IF(受験者名簿!W50="","",受験者名簿!W50)</f>
        <v/>
      </c>
      <c r="T44" s="7" t="str">
        <f>IF(受験者名簿!X50="","",受験者名簿!X50)</f>
        <v/>
      </c>
      <c r="U44" s="7" t="str">
        <f>IF(受験者名簿!Y50="","",受験者名簿!Y50)</f>
        <v/>
      </c>
      <c r="V44" s="7" t="str">
        <f>IF(受験者名簿!Z50="","",受験者名簿!Z50)</f>
        <v/>
      </c>
      <c r="W44" s="7" t="str">
        <f>IF(受験者名簿!AA50="","",受験者名簿!AA50)</f>
        <v/>
      </c>
      <c r="X44" s="7" t="str">
        <f>IF(受験者名簿!AB50="","",受験者名簿!AB50)</f>
        <v/>
      </c>
      <c r="Y44" s="7" t="str">
        <f>""</f>
        <v/>
      </c>
      <c r="Z44" s="7" t="str">
        <f>""</f>
        <v/>
      </c>
      <c r="AA44" s="7" t="str">
        <f>""</f>
        <v/>
      </c>
      <c r="AB44" s="7" t="str">
        <f>""</f>
        <v/>
      </c>
      <c r="AC44" s="7" t="str">
        <f>IF(受験者名簿!I50="","",TRIM(受験者名簿!I50))</f>
        <v/>
      </c>
      <c r="AD44" s="7" t="str">
        <f>""</f>
        <v/>
      </c>
      <c r="AE44" s="7" t="str">
        <f>IF(受験者名簿!L50="","",受験者名簿!L50)</f>
        <v/>
      </c>
      <c r="AF44" s="7" t="str">
        <f>IF(受験者名簿!AH50="","",受験者名簿!AH50)</f>
        <v/>
      </c>
      <c r="AG44" s="7" t="str">
        <f>IF(受験者名簿!B50="","",受験者名簿!B50)</f>
        <v/>
      </c>
      <c r="AH44" s="8" t="str">
        <f>IF(受験者名簿!AG50="","",受験者名簿!AG50)</f>
        <v/>
      </c>
      <c r="AI44" s="7" t="str">
        <f ca="1">IF(受験者名簿!AI50="","",受験者名簿!AI50)</f>
        <v/>
      </c>
      <c r="AJ44" s="7" t="str">
        <f>IF(受験者名簿!AJ50="","",受験者名簿!AJ50)</f>
        <v/>
      </c>
      <c r="AK44" s="7" t="str">
        <f>IF(G44="","",受験者名簿!AU50)</f>
        <v/>
      </c>
      <c r="AL44" s="7" t="str">
        <f>IF($G44="","",申込責任者!$N$42)</f>
        <v/>
      </c>
      <c r="AM44" s="7" t="str">
        <f>IF($G44="","",申込責任者!$N$43)</f>
        <v/>
      </c>
      <c r="AN44" s="7" t="str">
        <f>IF($G44="","",申込責任者!$N$45)</f>
        <v/>
      </c>
      <c r="AO44" s="7" t="str">
        <f>IF($G44="","",申込責任者!$N$44)</f>
        <v/>
      </c>
      <c r="AP44" s="7" t="str">
        <f>IF($G44="","",申込責任者!$N$46)</f>
        <v/>
      </c>
      <c r="AQ44" s="7" t="str">
        <f>IF($G44="","",申込責任者!$N$47)</f>
        <v/>
      </c>
      <c r="AR44" s="7" t="str">
        <f>IF($G44="","",申込責任者!$N$48)</f>
        <v/>
      </c>
      <c r="AS44" s="7" t="str">
        <f>IF($G44="","",申込責任者!$N$49)</f>
        <v/>
      </c>
      <c r="AT44" s="7" t="str">
        <f>IF($G44="","",申込責任者!$N$50)</f>
        <v/>
      </c>
      <c r="AU44" s="7" t="str">
        <f>IF($G44="","",申込責任者!$N$51)</f>
        <v/>
      </c>
      <c r="AV44" s="7" t="str">
        <f>IF($G44="","",申込責任者!$N$52)</f>
        <v/>
      </c>
      <c r="AW44" s="7" t="str">
        <f>IF($G44="","",申込責任者!$N$53)</f>
        <v/>
      </c>
      <c r="AX44" s="7" t="str">
        <f>IF($G44="","",申込責任者!$N$54)</f>
        <v/>
      </c>
      <c r="AY44" s="6" t="str">
        <f>IF($G44="","",申込責任者!$G$30&amp;"")</f>
        <v/>
      </c>
      <c r="AZ44" s="7" t="str">
        <f>IF($G44="","",申込責任者!$N$23)</f>
        <v/>
      </c>
      <c r="BA44" s="6" t="str">
        <f>IF($G44="","",受験者名簿!AW50)</f>
        <v/>
      </c>
      <c r="BB44" s="6" t="str">
        <f>IF(G44="","",申込責任者!$N$36)</f>
        <v/>
      </c>
      <c r="BC44" s="6" t="str">
        <f t="shared" si="1"/>
        <v/>
      </c>
      <c r="BD44" s="6" t="str">
        <f t="shared" si="2"/>
        <v/>
      </c>
      <c r="BE44" s="6" t="str">
        <f>""</f>
        <v/>
      </c>
      <c r="BF44" s="6" t="str">
        <f>""</f>
        <v/>
      </c>
      <c r="BG44" s="6" t="str">
        <f t="shared" si="3"/>
        <v/>
      </c>
      <c r="BH44" s="6" t="str">
        <f t="shared" si="4"/>
        <v/>
      </c>
      <c r="BI44" s="6" t="str">
        <f>IF(G44="","",申込責任者!$N$11)</f>
        <v/>
      </c>
      <c r="BJ44" s="6" t="str">
        <f>IF(H44="","",申込責任者!$N$12)</f>
        <v/>
      </c>
    </row>
    <row r="45" spans="1:62">
      <c r="A45" s="6" t="str">
        <f>IF(受験者名簿!C51="","",受験者名簿!A51)</f>
        <v/>
      </c>
      <c r="B45" s="7" t="str">
        <f>IF(受験者名簿!AF51="","",受験者名簿!AF51)</f>
        <v/>
      </c>
      <c r="C45" s="7" t="str">
        <f t="shared" si="0"/>
        <v/>
      </c>
      <c r="D45" s="7" t="str">
        <f>IF(受験者名簿!K51="","",受験者名簿!K51)</f>
        <v/>
      </c>
      <c r="E45" s="7" t="str">
        <f>IF(受験者名簿!AK51="","",受験者名簿!AK51)</f>
        <v/>
      </c>
      <c r="F45" s="7" t="str">
        <f>IF(受験者名簿!J51="","",TEXT(SUBSTITUTE(受験者名簿!J51,".","/"),"yyyy/mm/dd"))</f>
        <v/>
      </c>
      <c r="G45" s="7" t="str">
        <f>IF(受験者名簿!C51="","",TRIM(受験者名簿!C51))</f>
        <v/>
      </c>
      <c r="H45" s="7" t="str">
        <f>IF(受験者名簿!D51="","",TRIM(受験者名簿!D51))</f>
        <v/>
      </c>
      <c r="I45" s="7" t="str">
        <f>IF(受験者名簿!E51="","",DBCS(TRIM(PHONETIC(受験者名簿!E51))))</f>
        <v/>
      </c>
      <c r="J45" s="7" t="str">
        <f>IF(受験者名簿!F51="","",DBCS(TRIM(PHONETIC(受験者名簿!F51))))</f>
        <v/>
      </c>
      <c r="K45" s="7" t="str">
        <f>IF(受験者名簿!G51="","",TRIM(PROPER(受験者名簿!G51)))</f>
        <v/>
      </c>
      <c r="L45" s="7" t="str">
        <f>IF(受験者名簿!H51="","",TRIM(PROPER(受験者名簿!H51)))</f>
        <v/>
      </c>
      <c r="M45" s="7" t="str">
        <f>IF(受験者名簿!R51="","",受験者名簿!R51)</f>
        <v/>
      </c>
      <c r="N45" s="7" t="str">
        <f>IF(M45="","",IF(受験者名簿!Q51="","後",受験者名簿!Q51))</f>
        <v/>
      </c>
      <c r="O45" s="7" t="str">
        <f>IF(受験者名簿!S51="","",受験者名簿!S51)</f>
        <v/>
      </c>
      <c r="P45" s="7" t="str">
        <f>IF(受験者名簿!T51="","",受験者名簿!T51)</f>
        <v/>
      </c>
      <c r="Q45" s="7" t="str">
        <f>IF(受験者名簿!U51="","",受験者名簿!U51)</f>
        <v/>
      </c>
      <c r="R45" s="7" t="str">
        <f>IF(受験者名簿!V51="","",受験者名簿!V51)</f>
        <v/>
      </c>
      <c r="S45" s="7" t="str">
        <f>IF(受験者名簿!W51="","",受験者名簿!W51)</f>
        <v/>
      </c>
      <c r="T45" s="7" t="str">
        <f>IF(受験者名簿!X51="","",受験者名簿!X51)</f>
        <v/>
      </c>
      <c r="U45" s="7" t="str">
        <f>IF(受験者名簿!Y51="","",受験者名簿!Y51)</f>
        <v/>
      </c>
      <c r="V45" s="7" t="str">
        <f>IF(受験者名簿!Z51="","",受験者名簿!Z51)</f>
        <v/>
      </c>
      <c r="W45" s="7" t="str">
        <f>IF(受験者名簿!AA51="","",受験者名簿!AA51)</f>
        <v/>
      </c>
      <c r="X45" s="7" t="str">
        <f>IF(受験者名簿!AB51="","",受験者名簿!AB51)</f>
        <v/>
      </c>
      <c r="Y45" s="7" t="str">
        <f>""</f>
        <v/>
      </c>
      <c r="Z45" s="7" t="str">
        <f>""</f>
        <v/>
      </c>
      <c r="AA45" s="7" t="str">
        <f>""</f>
        <v/>
      </c>
      <c r="AB45" s="7" t="str">
        <f>""</f>
        <v/>
      </c>
      <c r="AC45" s="7" t="str">
        <f>IF(受験者名簿!I51="","",TRIM(受験者名簿!I51))</f>
        <v/>
      </c>
      <c r="AD45" s="7" t="str">
        <f>""</f>
        <v/>
      </c>
      <c r="AE45" s="7" t="str">
        <f>IF(受験者名簿!L51="","",受験者名簿!L51)</f>
        <v/>
      </c>
      <c r="AF45" s="7" t="str">
        <f>IF(受験者名簿!AH51="","",受験者名簿!AH51)</f>
        <v/>
      </c>
      <c r="AG45" s="7" t="str">
        <f>IF(受験者名簿!B51="","",受験者名簿!B51)</f>
        <v/>
      </c>
      <c r="AH45" s="8" t="str">
        <f>IF(受験者名簿!AG51="","",受験者名簿!AG51)</f>
        <v/>
      </c>
      <c r="AI45" s="7" t="str">
        <f ca="1">IF(受験者名簿!AI51="","",受験者名簿!AI51)</f>
        <v/>
      </c>
      <c r="AJ45" s="7" t="str">
        <f>IF(受験者名簿!AJ51="","",受験者名簿!AJ51)</f>
        <v/>
      </c>
      <c r="AK45" s="7" t="str">
        <f>IF(G45="","",受験者名簿!AU51)</f>
        <v/>
      </c>
      <c r="AL45" s="7" t="str">
        <f>IF($G45="","",申込責任者!$N$42)</f>
        <v/>
      </c>
      <c r="AM45" s="7" t="str">
        <f>IF($G45="","",申込責任者!$N$43)</f>
        <v/>
      </c>
      <c r="AN45" s="7" t="str">
        <f>IF($G45="","",申込責任者!$N$45)</f>
        <v/>
      </c>
      <c r="AO45" s="7" t="str">
        <f>IF($G45="","",申込責任者!$N$44)</f>
        <v/>
      </c>
      <c r="AP45" s="7" t="str">
        <f>IF($G45="","",申込責任者!$N$46)</f>
        <v/>
      </c>
      <c r="AQ45" s="7" t="str">
        <f>IF($G45="","",申込責任者!$N$47)</f>
        <v/>
      </c>
      <c r="AR45" s="7" t="str">
        <f>IF($G45="","",申込責任者!$N$48)</f>
        <v/>
      </c>
      <c r="AS45" s="7" t="str">
        <f>IF($G45="","",申込責任者!$N$49)</f>
        <v/>
      </c>
      <c r="AT45" s="7" t="str">
        <f>IF($G45="","",申込責任者!$N$50)</f>
        <v/>
      </c>
      <c r="AU45" s="7" t="str">
        <f>IF($G45="","",申込責任者!$N$51)</f>
        <v/>
      </c>
      <c r="AV45" s="7" t="str">
        <f>IF($G45="","",申込責任者!$N$52)</f>
        <v/>
      </c>
      <c r="AW45" s="7" t="str">
        <f>IF($G45="","",申込責任者!$N$53)</f>
        <v/>
      </c>
      <c r="AX45" s="7" t="str">
        <f>IF($G45="","",申込責任者!$N$54)</f>
        <v/>
      </c>
      <c r="AY45" s="6" t="str">
        <f>IF($G45="","",申込責任者!$G$30&amp;"")</f>
        <v/>
      </c>
      <c r="AZ45" s="7" t="str">
        <f>IF($G45="","",申込責任者!$N$23)</f>
        <v/>
      </c>
      <c r="BA45" s="6" t="str">
        <f>IF($G45="","",受験者名簿!AW51)</f>
        <v/>
      </c>
      <c r="BB45" s="6" t="str">
        <f>IF(G45="","",申込責任者!$N$36)</f>
        <v/>
      </c>
      <c r="BC45" s="6" t="str">
        <f t="shared" si="1"/>
        <v/>
      </c>
      <c r="BD45" s="6" t="str">
        <f t="shared" si="2"/>
        <v/>
      </c>
      <c r="BE45" s="6" t="str">
        <f>""</f>
        <v/>
      </c>
      <c r="BF45" s="6" t="str">
        <f>""</f>
        <v/>
      </c>
      <c r="BG45" s="6" t="str">
        <f t="shared" si="3"/>
        <v/>
      </c>
      <c r="BH45" s="6" t="str">
        <f t="shared" si="4"/>
        <v/>
      </c>
      <c r="BI45" s="6" t="str">
        <f>IF(G45="","",申込責任者!$N$11)</f>
        <v/>
      </c>
      <c r="BJ45" s="6" t="str">
        <f>IF(H45="","",申込責任者!$N$12)</f>
        <v/>
      </c>
    </row>
    <row r="46" spans="1:62">
      <c r="A46" s="6" t="str">
        <f>IF(受験者名簿!C52="","",受験者名簿!A52)</f>
        <v/>
      </c>
      <c r="B46" s="7" t="str">
        <f>IF(受験者名簿!AF52="","",受験者名簿!AF52)</f>
        <v/>
      </c>
      <c r="C46" s="7" t="str">
        <f t="shared" si="0"/>
        <v/>
      </c>
      <c r="D46" s="7" t="str">
        <f>IF(受験者名簿!K52="","",受験者名簿!K52)</f>
        <v/>
      </c>
      <c r="E46" s="7" t="str">
        <f>IF(受験者名簿!AK52="","",受験者名簿!AK52)</f>
        <v/>
      </c>
      <c r="F46" s="7" t="str">
        <f>IF(受験者名簿!J52="","",TEXT(SUBSTITUTE(受験者名簿!J52,".","/"),"yyyy/mm/dd"))</f>
        <v/>
      </c>
      <c r="G46" s="7" t="str">
        <f>IF(受験者名簿!C52="","",TRIM(受験者名簿!C52))</f>
        <v/>
      </c>
      <c r="H46" s="7" t="str">
        <f>IF(受験者名簿!D52="","",TRIM(受験者名簿!D52))</f>
        <v/>
      </c>
      <c r="I46" s="7" t="str">
        <f>IF(受験者名簿!E52="","",DBCS(TRIM(PHONETIC(受験者名簿!E52))))</f>
        <v/>
      </c>
      <c r="J46" s="7" t="str">
        <f>IF(受験者名簿!F52="","",DBCS(TRIM(PHONETIC(受験者名簿!F52))))</f>
        <v/>
      </c>
      <c r="K46" s="7" t="str">
        <f>IF(受験者名簿!G52="","",TRIM(PROPER(受験者名簿!G52)))</f>
        <v/>
      </c>
      <c r="L46" s="7" t="str">
        <f>IF(受験者名簿!H52="","",TRIM(PROPER(受験者名簿!H52)))</f>
        <v/>
      </c>
      <c r="M46" s="7" t="str">
        <f>IF(受験者名簿!R52="","",受験者名簿!R52)</f>
        <v/>
      </c>
      <c r="N46" s="7" t="str">
        <f>IF(M46="","",IF(受験者名簿!Q52="","後",受験者名簿!Q52))</f>
        <v/>
      </c>
      <c r="O46" s="7" t="str">
        <f>IF(受験者名簿!S52="","",受験者名簿!S52)</f>
        <v/>
      </c>
      <c r="P46" s="7" t="str">
        <f>IF(受験者名簿!T52="","",受験者名簿!T52)</f>
        <v/>
      </c>
      <c r="Q46" s="7" t="str">
        <f>IF(受験者名簿!U52="","",受験者名簿!U52)</f>
        <v/>
      </c>
      <c r="R46" s="7" t="str">
        <f>IF(受験者名簿!V52="","",受験者名簿!V52)</f>
        <v/>
      </c>
      <c r="S46" s="7" t="str">
        <f>IF(受験者名簿!W52="","",受験者名簿!W52)</f>
        <v/>
      </c>
      <c r="T46" s="7" t="str">
        <f>IF(受験者名簿!X52="","",受験者名簿!X52)</f>
        <v/>
      </c>
      <c r="U46" s="7" t="str">
        <f>IF(受験者名簿!Y52="","",受験者名簿!Y52)</f>
        <v/>
      </c>
      <c r="V46" s="7" t="str">
        <f>IF(受験者名簿!Z52="","",受験者名簿!Z52)</f>
        <v/>
      </c>
      <c r="W46" s="7" t="str">
        <f>IF(受験者名簿!AA52="","",受験者名簿!AA52)</f>
        <v/>
      </c>
      <c r="X46" s="7" t="str">
        <f>IF(受験者名簿!AB52="","",受験者名簿!AB52)</f>
        <v/>
      </c>
      <c r="Y46" s="7" t="str">
        <f>""</f>
        <v/>
      </c>
      <c r="Z46" s="7" t="str">
        <f>""</f>
        <v/>
      </c>
      <c r="AA46" s="7" t="str">
        <f>""</f>
        <v/>
      </c>
      <c r="AB46" s="7" t="str">
        <f>""</f>
        <v/>
      </c>
      <c r="AC46" s="7" t="str">
        <f>IF(受験者名簿!I52="","",TRIM(受験者名簿!I52))</f>
        <v/>
      </c>
      <c r="AD46" s="7" t="str">
        <f>""</f>
        <v/>
      </c>
      <c r="AE46" s="7" t="str">
        <f>IF(受験者名簿!L52="","",受験者名簿!L52)</f>
        <v/>
      </c>
      <c r="AF46" s="7" t="str">
        <f>IF(受験者名簿!AH52="","",受験者名簿!AH52)</f>
        <v/>
      </c>
      <c r="AG46" s="7" t="str">
        <f>IF(受験者名簿!B52="","",受験者名簿!B52)</f>
        <v/>
      </c>
      <c r="AH46" s="8" t="str">
        <f>IF(受験者名簿!AG52="","",受験者名簿!AG52)</f>
        <v/>
      </c>
      <c r="AI46" s="7" t="str">
        <f ca="1">IF(受験者名簿!AI52="","",受験者名簿!AI52)</f>
        <v/>
      </c>
      <c r="AJ46" s="7" t="str">
        <f>IF(受験者名簿!AJ52="","",受験者名簿!AJ52)</f>
        <v/>
      </c>
      <c r="AK46" s="7" t="str">
        <f>IF(G46="","",受験者名簿!AU52)</f>
        <v/>
      </c>
      <c r="AL46" s="7" t="str">
        <f>IF($G46="","",申込責任者!$N$42)</f>
        <v/>
      </c>
      <c r="AM46" s="7" t="str">
        <f>IF($G46="","",申込責任者!$N$43)</f>
        <v/>
      </c>
      <c r="AN46" s="7" t="str">
        <f>IF($G46="","",申込責任者!$N$45)</f>
        <v/>
      </c>
      <c r="AO46" s="7" t="str">
        <f>IF($G46="","",申込責任者!$N$44)</f>
        <v/>
      </c>
      <c r="AP46" s="7" t="str">
        <f>IF($G46="","",申込責任者!$N$46)</f>
        <v/>
      </c>
      <c r="AQ46" s="7" t="str">
        <f>IF($G46="","",申込責任者!$N$47)</f>
        <v/>
      </c>
      <c r="AR46" s="7" t="str">
        <f>IF($G46="","",申込責任者!$N$48)</f>
        <v/>
      </c>
      <c r="AS46" s="7" t="str">
        <f>IF($G46="","",申込責任者!$N$49)</f>
        <v/>
      </c>
      <c r="AT46" s="7" t="str">
        <f>IF($G46="","",申込責任者!$N$50)</f>
        <v/>
      </c>
      <c r="AU46" s="7" t="str">
        <f>IF($G46="","",申込責任者!$N$51)</f>
        <v/>
      </c>
      <c r="AV46" s="7" t="str">
        <f>IF($G46="","",申込責任者!$N$52)</f>
        <v/>
      </c>
      <c r="AW46" s="7" t="str">
        <f>IF($G46="","",申込責任者!$N$53)</f>
        <v/>
      </c>
      <c r="AX46" s="7" t="str">
        <f>IF($G46="","",申込責任者!$N$54)</f>
        <v/>
      </c>
      <c r="AY46" s="6" t="str">
        <f>IF($G46="","",申込責任者!$G$30&amp;"")</f>
        <v/>
      </c>
      <c r="AZ46" s="7" t="str">
        <f>IF($G46="","",申込責任者!$N$23)</f>
        <v/>
      </c>
      <c r="BA46" s="6" t="str">
        <f>IF($G46="","",受験者名簿!AW52)</f>
        <v/>
      </c>
      <c r="BB46" s="6" t="str">
        <f>IF(G46="","",申込責任者!$N$36)</f>
        <v/>
      </c>
      <c r="BC46" s="6" t="str">
        <f t="shared" si="1"/>
        <v/>
      </c>
      <c r="BD46" s="6" t="str">
        <f t="shared" si="2"/>
        <v/>
      </c>
      <c r="BE46" s="6" t="str">
        <f>""</f>
        <v/>
      </c>
      <c r="BF46" s="6" t="str">
        <f>""</f>
        <v/>
      </c>
      <c r="BG46" s="6" t="str">
        <f t="shared" si="3"/>
        <v/>
      </c>
      <c r="BH46" s="6" t="str">
        <f t="shared" si="4"/>
        <v/>
      </c>
      <c r="BI46" s="6" t="str">
        <f>IF(G46="","",申込責任者!$N$11)</f>
        <v/>
      </c>
      <c r="BJ46" s="6" t="str">
        <f>IF(H46="","",申込責任者!$N$12)</f>
        <v/>
      </c>
    </row>
    <row r="47" spans="1:62">
      <c r="A47" s="6" t="str">
        <f>IF(受験者名簿!C53="","",受験者名簿!A53)</f>
        <v/>
      </c>
      <c r="B47" s="7" t="str">
        <f>IF(受験者名簿!AF53="","",受験者名簿!AF53)</f>
        <v/>
      </c>
      <c r="C47" s="7" t="str">
        <f t="shared" si="0"/>
        <v/>
      </c>
      <c r="D47" s="7" t="str">
        <f>IF(受験者名簿!K53="","",受験者名簿!K53)</f>
        <v/>
      </c>
      <c r="E47" s="7" t="str">
        <f>IF(受験者名簿!AK53="","",受験者名簿!AK53)</f>
        <v/>
      </c>
      <c r="F47" s="7" t="str">
        <f>IF(受験者名簿!J53="","",TEXT(SUBSTITUTE(受験者名簿!J53,".","/"),"yyyy/mm/dd"))</f>
        <v/>
      </c>
      <c r="G47" s="7" t="str">
        <f>IF(受験者名簿!C53="","",TRIM(受験者名簿!C53))</f>
        <v/>
      </c>
      <c r="H47" s="7" t="str">
        <f>IF(受験者名簿!D53="","",TRIM(受験者名簿!D53))</f>
        <v/>
      </c>
      <c r="I47" s="7" t="str">
        <f>IF(受験者名簿!E53="","",DBCS(TRIM(PHONETIC(受験者名簿!E53))))</f>
        <v/>
      </c>
      <c r="J47" s="7" t="str">
        <f>IF(受験者名簿!F53="","",DBCS(TRIM(PHONETIC(受験者名簿!F53))))</f>
        <v/>
      </c>
      <c r="K47" s="7" t="str">
        <f>IF(受験者名簿!G53="","",TRIM(PROPER(受験者名簿!G53)))</f>
        <v/>
      </c>
      <c r="L47" s="7" t="str">
        <f>IF(受験者名簿!H53="","",TRIM(PROPER(受験者名簿!H53)))</f>
        <v/>
      </c>
      <c r="M47" s="7" t="str">
        <f>IF(受験者名簿!R53="","",受験者名簿!R53)</f>
        <v/>
      </c>
      <c r="N47" s="7" t="str">
        <f>IF(M47="","",IF(受験者名簿!Q53="","後",受験者名簿!Q53))</f>
        <v/>
      </c>
      <c r="O47" s="7" t="str">
        <f>IF(受験者名簿!S53="","",受験者名簿!S53)</f>
        <v/>
      </c>
      <c r="P47" s="7" t="str">
        <f>IF(受験者名簿!T53="","",受験者名簿!T53)</f>
        <v/>
      </c>
      <c r="Q47" s="7" t="str">
        <f>IF(受験者名簿!U53="","",受験者名簿!U53)</f>
        <v/>
      </c>
      <c r="R47" s="7" t="str">
        <f>IF(受験者名簿!V53="","",受験者名簿!V53)</f>
        <v/>
      </c>
      <c r="S47" s="7" t="str">
        <f>IF(受験者名簿!W53="","",受験者名簿!W53)</f>
        <v/>
      </c>
      <c r="T47" s="7" t="str">
        <f>IF(受験者名簿!X53="","",受験者名簿!X53)</f>
        <v/>
      </c>
      <c r="U47" s="7" t="str">
        <f>IF(受験者名簿!Y53="","",受験者名簿!Y53)</f>
        <v/>
      </c>
      <c r="V47" s="7" t="str">
        <f>IF(受験者名簿!Z53="","",受験者名簿!Z53)</f>
        <v/>
      </c>
      <c r="W47" s="7" t="str">
        <f>IF(受験者名簿!AA53="","",受験者名簿!AA53)</f>
        <v/>
      </c>
      <c r="X47" s="7" t="str">
        <f>IF(受験者名簿!AB53="","",受験者名簿!AB53)</f>
        <v/>
      </c>
      <c r="Y47" s="7" t="str">
        <f>""</f>
        <v/>
      </c>
      <c r="Z47" s="7" t="str">
        <f>""</f>
        <v/>
      </c>
      <c r="AA47" s="7" t="str">
        <f>""</f>
        <v/>
      </c>
      <c r="AB47" s="7" t="str">
        <f>""</f>
        <v/>
      </c>
      <c r="AC47" s="7" t="str">
        <f>IF(受験者名簿!I53="","",TRIM(受験者名簿!I53))</f>
        <v/>
      </c>
      <c r="AD47" s="7" t="str">
        <f>""</f>
        <v/>
      </c>
      <c r="AE47" s="7" t="str">
        <f>IF(受験者名簿!L53="","",受験者名簿!L53)</f>
        <v/>
      </c>
      <c r="AF47" s="7" t="str">
        <f>IF(受験者名簿!AH53="","",受験者名簿!AH53)</f>
        <v/>
      </c>
      <c r="AG47" s="7" t="str">
        <f>IF(受験者名簿!B53="","",受験者名簿!B53)</f>
        <v/>
      </c>
      <c r="AH47" s="8" t="str">
        <f>IF(受験者名簿!AG53="","",受験者名簿!AG53)</f>
        <v/>
      </c>
      <c r="AI47" s="7" t="str">
        <f ca="1">IF(受験者名簿!AI53="","",受験者名簿!AI53)</f>
        <v/>
      </c>
      <c r="AJ47" s="7" t="str">
        <f>IF(受験者名簿!AJ53="","",受験者名簿!AJ53)</f>
        <v/>
      </c>
      <c r="AK47" s="7" t="str">
        <f>IF(G47="","",受験者名簿!AU53)</f>
        <v/>
      </c>
      <c r="AL47" s="7" t="str">
        <f>IF($G47="","",申込責任者!$N$42)</f>
        <v/>
      </c>
      <c r="AM47" s="7" t="str">
        <f>IF($G47="","",申込責任者!$N$43)</f>
        <v/>
      </c>
      <c r="AN47" s="7" t="str">
        <f>IF($G47="","",申込責任者!$N$45)</f>
        <v/>
      </c>
      <c r="AO47" s="7" t="str">
        <f>IF($G47="","",申込責任者!$N$44)</f>
        <v/>
      </c>
      <c r="AP47" s="7" t="str">
        <f>IF($G47="","",申込責任者!$N$46)</f>
        <v/>
      </c>
      <c r="AQ47" s="7" t="str">
        <f>IF($G47="","",申込責任者!$N$47)</f>
        <v/>
      </c>
      <c r="AR47" s="7" t="str">
        <f>IF($G47="","",申込責任者!$N$48)</f>
        <v/>
      </c>
      <c r="AS47" s="7" t="str">
        <f>IF($G47="","",申込責任者!$N$49)</f>
        <v/>
      </c>
      <c r="AT47" s="7" t="str">
        <f>IF($G47="","",申込責任者!$N$50)</f>
        <v/>
      </c>
      <c r="AU47" s="7" t="str">
        <f>IF($G47="","",申込責任者!$N$51)</f>
        <v/>
      </c>
      <c r="AV47" s="7" t="str">
        <f>IF($G47="","",申込責任者!$N$52)</f>
        <v/>
      </c>
      <c r="AW47" s="7" t="str">
        <f>IF($G47="","",申込責任者!$N$53)</f>
        <v/>
      </c>
      <c r="AX47" s="7" t="str">
        <f>IF($G47="","",申込責任者!$N$54)</f>
        <v/>
      </c>
      <c r="AY47" s="6" t="str">
        <f>IF($G47="","",申込責任者!$G$30&amp;"")</f>
        <v/>
      </c>
      <c r="AZ47" s="7" t="str">
        <f>IF($G47="","",申込責任者!$N$23)</f>
        <v/>
      </c>
      <c r="BA47" s="6" t="str">
        <f>IF($G47="","",受験者名簿!AW53)</f>
        <v/>
      </c>
      <c r="BB47" s="6" t="str">
        <f>IF(G47="","",申込責任者!$N$36)</f>
        <v/>
      </c>
      <c r="BC47" s="6" t="str">
        <f t="shared" si="1"/>
        <v/>
      </c>
      <c r="BD47" s="6" t="str">
        <f t="shared" si="2"/>
        <v/>
      </c>
      <c r="BE47" s="6" t="str">
        <f>""</f>
        <v/>
      </c>
      <c r="BF47" s="6" t="str">
        <f>""</f>
        <v/>
      </c>
      <c r="BG47" s="6" t="str">
        <f t="shared" si="3"/>
        <v/>
      </c>
      <c r="BH47" s="6" t="str">
        <f t="shared" si="4"/>
        <v/>
      </c>
      <c r="BI47" s="6" t="str">
        <f>IF(G47="","",申込責任者!$N$11)</f>
        <v/>
      </c>
      <c r="BJ47" s="6" t="str">
        <f>IF(H47="","",申込責任者!$N$12)</f>
        <v/>
      </c>
    </row>
    <row r="48" spans="1:62">
      <c r="A48" s="6" t="str">
        <f>IF(受験者名簿!C54="","",受験者名簿!A54)</f>
        <v/>
      </c>
      <c r="B48" s="7" t="str">
        <f>IF(受験者名簿!AF54="","",受験者名簿!AF54)</f>
        <v/>
      </c>
      <c r="C48" s="7" t="str">
        <f t="shared" si="0"/>
        <v/>
      </c>
      <c r="D48" s="7" t="str">
        <f>IF(受験者名簿!K54="","",受験者名簿!K54)</f>
        <v/>
      </c>
      <c r="E48" s="7" t="str">
        <f>IF(受験者名簿!AK54="","",受験者名簿!AK54)</f>
        <v/>
      </c>
      <c r="F48" s="7" t="str">
        <f>IF(受験者名簿!J54="","",TEXT(SUBSTITUTE(受験者名簿!J54,".","/"),"yyyy/mm/dd"))</f>
        <v/>
      </c>
      <c r="G48" s="7" t="str">
        <f>IF(受験者名簿!C54="","",TRIM(受験者名簿!C54))</f>
        <v/>
      </c>
      <c r="H48" s="7" t="str">
        <f>IF(受験者名簿!D54="","",TRIM(受験者名簿!D54))</f>
        <v/>
      </c>
      <c r="I48" s="7" t="str">
        <f>IF(受験者名簿!E54="","",DBCS(TRIM(PHONETIC(受験者名簿!E54))))</f>
        <v/>
      </c>
      <c r="J48" s="7" t="str">
        <f>IF(受験者名簿!F54="","",DBCS(TRIM(PHONETIC(受験者名簿!F54))))</f>
        <v/>
      </c>
      <c r="K48" s="7" t="str">
        <f>IF(受験者名簿!G54="","",TRIM(PROPER(受験者名簿!G54)))</f>
        <v/>
      </c>
      <c r="L48" s="7" t="str">
        <f>IF(受験者名簿!H54="","",TRIM(PROPER(受験者名簿!H54)))</f>
        <v/>
      </c>
      <c r="M48" s="7" t="str">
        <f>IF(受験者名簿!R54="","",受験者名簿!R54)</f>
        <v/>
      </c>
      <c r="N48" s="7" t="str">
        <f>IF(M48="","",IF(受験者名簿!Q54="","後",受験者名簿!Q54))</f>
        <v/>
      </c>
      <c r="O48" s="7" t="str">
        <f>IF(受験者名簿!S54="","",受験者名簿!S54)</f>
        <v/>
      </c>
      <c r="P48" s="7" t="str">
        <f>IF(受験者名簿!T54="","",受験者名簿!T54)</f>
        <v/>
      </c>
      <c r="Q48" s="7" t="str">
        <f>IF(受験者名簿!U54="","",受験者名簿!U54)</f>
        <v/>
      </c>
      <c r="R48" s="7" t="str">
        <f>IF(受験者名簿!V54="","",受験者名簿!V54)</f>
        <v/>
      </c>
      <c r="S48" s="7" t="str">
        <f>IF(受験者名簿!W54="","",受験者名簿!W54)</f>
        <v/>
      </c>
      <c r="T48" s="7" t="str">
        <f>IF(受験者名簿!X54="","",受験者名簿!X54)</f>
        <v/>
      </c>
      <c r="U48" s="7" t="str">
        <f>IF(受験者名簿!Y54="","",受験者名簿!Y54)</f>
        <v/>
      </c>
      <c r="V48" s="7" t="str">
        <f>IF(受験者名簿!Z54="","",受験者名簿!Z54)</f>
        <v/>
      </c>
      <c r="W48" s="7" t="str">
        <f>IF(受験者名簿!AA54="","",受験者名簿!AA54)</f>
        <v/>
      </c>
      <c r="X48" s="7" t="str">
        <f>IF(受験者名簿!AB54="","",受験者名簿!AB54)</f>
        <v/>
      </c>
      <c r="Y48" s="7" t="str">
        <f>""</f>
        <v/>
      </c>
      <c r="Z48" s="7" t="str">
        <f>""</f>
        <v/>
      </c>
      <c r="AA48" s="7" t="str">
        <f>""</f>
        <v/>
      </c>
      <c r="AB48" s="7" t="str">
        <f>""</f>
        <v/>
      </c>
      <c r="AC48" s="7" t="str">
        <f>IF(受験者名簿!I54="","",TRIM(受験者名簿!I54))</f>
        <v/>
      </c>
      <c r="AD48" s="7" t="str">
        <f>""</f>
        <v/>
      </c>
      <c r="AE48" s="7" t="str">
        <f>IF(受験者名簿!L54="","",受験者名簿!L54)</f>
        <v/>
      </c>
      <c r="AF48" s="7" t="str">
        <f>IF(受験者名簿!AH54="","",受験者名簿!AH54)</f>
        <v/>
      </c>
      <c r="AG48" s="7" t="str">
        <f>IF(受験者名簿!B54="","",受験者名簿!B54)</f>
        <v/>
      </c>
      <c r="AH48" s="8" t="str">
        <f>IF(受験者名簿!AG54="","",受験者名簿!AG54)</f>
        <v/>
      </c>
      <c r="AI48" s="7" t="str">
        <f ca="1">IF(受験者名簿!AI54="","",受験者名簿!AI54)</f>
        <v/>
      </c>
      <c r="AJ48" s="7" t="str">
        <f>IF(受験者名簿!AJ54="","",受験者名簿!AJ54)</f>
        <v/>
      </c>
      <c r="AK48" s="7" t="str">
        <f>IF(G48="","",受験者名簿!AU54)</f>
        <v/>
      </c>
      <c r="AL48" s="7" t="str">
        <f>IF($G48="","",申込責任者!$N$42)</f>
        <v/>
      </c>
      <c r="AM48" s="7" t="str">
        <f>IF($G48="","",申込責任者!$N$43)</f>
        <v/>
      </c>
      <c r="AN48" s="7" t="str">
        <f>IF($G48="","",申込責任者!$N$45)</f>
        <v/>
      </c>
      <c r="AO48" s="7" t="str">
        <f>IF($G48="","",申込責任者!$N$44)</f>
        <v/>
      </c>
      <c r="AP48" s="7" t="str">
        <f>IF($G48="","",申込責任者!$N$46)</f>
        <v/>
      </c>
      <c r="AQ48" s="7" t="str">
        <f>IF($G48="","",申込責任者!$N$47)</f>
        <v/>
      </c>
      <c r="AR48" s="7" t="str">
        <f>IF($G48="","",申込責任者!$N$48)</f>
        <v/>
      </c>
      <c r="AS48" s="7" t="str">
        <f>IF($G48="","",申込責任者!$N$49)</f>
        <v/>
      </c>
      <c r="AT48" s="7" t="str">
        <f>IF($G48="","",申込責任者!$N$50)</f>
        <v/>
      </c>
      <c r="AU48" s="7" t="str">
        <f>IF($G48="","",申込責任者!$N$51)</f>
        <v/>
      </c>
      <c r="AV48" s="7" t="str">
        <f>IF($G48="","",申込責任者!$N$52)</f>
        <v/>
      </c>
      <c r="AW48" s="7" t="str">
        <f>IF($G48="","",申込責任者!$N$53)</f>
        <v/>
      </c>
      <c r="AX48" s="7" t="str">
        <f>IF($G48="","",申込責任者!$N$54)</f>
        <v/>
      </c>
      <c r="AY48" s="6" t="str">
        <f>IF($G48="","",申込責任者!$G$30&amp;"")</f>
        <v/>
      </c>
      <c r="AZ48" s="7" t="str">
        <f>IF($G48="","",申込責任者!$N$23)</f>
        <v/>
      </c>
      <c r="BA48" s="6" t="str">
        <f>IF($G48="","",受験者名簿!AW54)</f>
        <v/>
      </c>
      <c r="BB48" s="6" t="str">
        <f>IF(G48="","",申込責任者!$N$36)</f>
        <v/>
      </c>
      <c r="BC48" s="6" t="str">
        <f t="shared" si="1"/>
        <v/>
      </c>
      <c r="BD48" s="6" t="str">
        <f t="shared" si="2"/>
        <v/>
      </c>
      <c r="BE48" s="6" t="str">
        <f>""</f>
        <v/>
      </c>
      <c r="BF48" s="6" t="str">
        <f>""</f>
        <v/>
      </c>
      <c r="BG48" s="6" t="str">
        <f t="shared" si="3"/>
        <v/>
      </c>
      <c r="BH48" s="6" t="str">
        <f t="shared" si="4"/>
        <v/>
      </c>
      <c r="BI48" s="6" t="str">
        <f>IF(G48="","",申込責任者!$N$11)</f>
        <v/>
      </c>
      <c r="BJ48" s="6" t="str">
        <f>IF(H48="","",申込責任者!$N$12)</f>
        <v/>
      </c>
    </row>
    <row r="49" spans="1:62">
      <c r="A49" s="6" t="str">
        <f>IF(受験者名簿!C55="","",受験者名簿!A55)</f>
        <v/>
      </c>
      <c r="B49" s="7" t="str">
        <f>IF(受験者名簿!AF55="","",受験者名簿!AF55)</f>
        <v/>
      </c>
      <c r="C49" s="7" t="str">
        <f t="shared" si="0"/>
        <v/>
      </c>
      <c r="D49" s="7" t="str">
        <f>IF(受験者名簿!K55="","",受験者名簿!K55)</f>
        <v/>
      </c>
      <c r="E49" s="7" t="str">
        <f>IF(受験者名簿!AK55="","",受験者名簿!AK55)</f>
        <v/>
      </c>
      <c r="F49" s="7" t="str">
        <f>IF(受験者名簿!J55="","",TEXT(SUBSTITUTE(受験者名簿!J55,".","/"),"yyyy/mm/dd"))</f>
        <v/>
      </c>
      <c r="G49" s="7" t="str">
        <f>IF(受験者名簿!C55="","",TRIM(受験者名簿!C55))</f>
        <v/>
      </c>
      <c r="H49" s="7" t="str">
        <f>IF(受験者名簿!D55="","",TRIM(受験者名簿!D55))</f>
        <v/>
      </c>
      <c r="I49" s="7" t="str">
        <f>IF(受験者名簿!E55="","",DBCS(TRIM(PHONETIC(受験者名簿!E55))))</f>
        <v/>
      </c>
      <c r="J49" s="7" t="str">
        <f>IF(受験者名簿!F55="","",DBCS(TRIM(PHONETIC(受験者名簿!F55))))</f>
        <v/>
      </c>
      <c r="K49" s="7" t="str">
        <f>IF(受験者名簿!G55="","",TRIM(PROPER(受験者名簿!G55)))</f>
        <v/>
      </c>
      <c r="L49" s="7" t="str">
        <f>IF(受験者名簿!H55="","",TRIM(PROPER(受験者名簿!H55)))</f>
        <v/>
      </c>
      <c r="M49" s="7" t="str">
        <f>IF(受験者名簿!R55="","",受験者名簿!R55)</f>
        <v/>
      </c>
      <c r="N49" s="7" t="str">
        <f>IF(M49="","",IF(受験者名簿!Q55="","後",受験者名簿!Q55))</f>
        <v/>
      </c>
      <c r="O49" s="7" t="str">
        <f>IF(受験者名簿!S55="","",受験者名簿!S55)</f>
        <v/>
      </c>
      <c r="P49" s="7" t="str">
        <f>IF(受験者名簿!T55="","",受験者名簿!T55)</f>
        <v/>
      </c>
      <c r="Q49" s="7" t="str">
        <f>IF(受験者名簿!U55="","",受験者名簿!U55)</f>
        <v/>
      </c>
      <c r="R49" s="7" t="str">
        <f>IF(受験者名簿!V55="","",受験者名簿!V55)</f>
        <v/>
      </c>
      <c r="S49" s="7" t="str">
        <f>IF(受験者名簿!W55="","",受験者名簿!W55)</f>
        <v/>
      </c>
      <c r="T49" s="7" t="str">
        <f>IF(受験者名簿!X55="","",受験者名簿!X55)</f>
        <v/>
      </c>
      <c r="U49" s="7" t="str">
        <f>IF(受験者名簿!Y55="","",受験者名簿!Y55)</f>
        <v/>
      </c>
      <c r="V49" s="7" t="str">
        <f>IF(受験者名簿!Z55="","",受験者名簿!Z55)</f>
        <v/>
      </c>
      <c r="W49" s="7" t="str">
        <f>IF(受験者名簿!AA55="","",受験者名簿!AA55)</f>
        <v/>
      </c>
      <c r="X49" s="7" t="str">
        <f>IF(受験者名簿!AB55="","",受験者名簿!AB55)</f>
        <v/>
      </c>
      <c r="Y49" s="7" t="str">
        <f>""</f>
        <v/>
      </c>
      <c r="Z49" s="7" t="str">
        <f>""</f>
        <v/>
      </c>
      <c r="AA49" s="7" t="str">
        <f>""</f>
        <v/>
      </c>
      <c r="AB49" s="7" t="str">
        <f>""</f>
        <v/>
      </c>
      <c r="AC49" s="7" t="str">
        <f>IF(受験者名簿!I55="","",TRIM(受験者名簿!I55))</f>
        <v/>
      </c>
      <c r="AD49" s="7" t="str">
        <f>""</f>
        <v/>
      </c>
      <c r="AE49" s="7" t="str">
        <f>IF(受験者名簿!L55="","",受験者名簿!L55)</f>
        <v/>
      </c>
      <c r="AF49" s="7" t="str">
        <f>IF(受験者名簿!AH55="","",受験者名簿!AH55)</f>
        <v/>
      </c>
      <c r="AG49" s="7" t="str">
        <f>IF(受験者名簿!B55="","",受験者名簿!B55)</f>
        <v/>
      </c>
      <c r="AH49" s="8" t="str">
        <f>IF(受験者名簿!AG55="","",受験者名簿!AG55)</f>
        <v/>
      </c>
      <c r="AI49" s="7" t="str">
        <f ca="1">IF(受験者名簿!AI55="","",受験者名簿!AI55)</f>
        <v/>
      </c>
      <c r="AJ49" s="7" t="str">
        <f>IF(受験者名簿!AJ55="","",受験者名簿!AJ55)</f>
        <v/>
      </c>
      <c r="AK49" s="7" t="str">
        <f>IF(G49="","",受験者名簿!AU55)</f>
        <v/>
      </c>
      <c r="AL49" s="7" t="str">
        <f>IF($G49="","",申込責任者!$N$42)</f>
        <v/>
      </c>
      <c r="AM49" s="7" t="str">
        <f>IF($G49="","",申込責任者!$N$43)</f>
        <v/>
      </c>
      <c r="AN49" s="7" t="str">
        <f>IF($G49="","",申込責任者!$N$45)</f>
        <v/>
      </c>
      <c r="AO49" s="7" t="str">
        <f>IF($G49="","",申込責任者!$N$44)</f>
        <v/>
      </c>
      <c r="AP49" s="7" t="str">
        <f>IF($G49="","",申込責任者!$N$46)</f>
        <v/>
      </c>
      <c r="AQ49" s="7" t="str">
        <f>IF($G49="","",申込責任者!$N$47)</f>
        <v/>
      </c>
      <c r="AR49" s="7" t="str">
        <f>IF($G49="","",申込責任者!$N$48)</f>
        <v/>
      </c>
      <c r="AS49" s="7" t="str">
        <f>IF($G49="","",申込責任者!$N$49)</f>
        <v/>
      </c>
      <c r="AT49" s="7" t="str">
        <f>IF($G49="","",申込責任者!$N$50)</f>
        <v/>
      </c>
      <c r="AU49" s="7" t="str">
        <f>IF($G49="","",申込責任者!$N$51)</f>
        <v/>
      </c>
      <c r="AV49" s="7" t="str">
        <f>IF($G49="","",申込責任者!$N$52)</f>
        <v/>
      </c>
      <c r="AW49" s="7" t="str">
        <f>IF($G49="","",申込責任者!$N$53)</f>
        <v/>
      </c>
      <c r="AX49" s="7" t="str">
        <f>IF($G49="","",申込責任者!$N$54)</f>
        <v/>
      </c>
      <c r="AY49" s="6" t="str">
        <f>IF($G49="","",申込責任者!$G$30&amp;"")</f>
        <v/>
      </c>
      <c r="AZ49" s="7" t="str">
        <f>IF($G49="","",申込責任者!$N$23)</f>
        <v/>
      </c>
      <c r="BA49" s="6" t="str">
        <f>IF($G49="","",受験者名簿!AW55)</f>
        <v/>
      </c>
      <c r="BB49" s="6" t="str">
        <f>IF(G49="","",申込責任者!$N$36)</f>
        <v/>
      </c>
      <c r="BC49" s="6" t="str">
        <f t="shared" si="1"/>
        <v/>
      </c>
      <c r="BD49" s="6" t="str">
        <f t="shared" si="2"/>
        <v/>
      </c>
      <c r="BE49" s="6" t="str">
        <f>""</f>
        <v/>
      </c>
      <c r="BF49" s="6" t="str">
        <f>""</f>
        <v/>
      </c>
      <c r="BG49" s="6" t="str">
        <f t="shared" si="3"/>
        <v/>
      </c>
      <c r="BH49" s="6" t="str">
        <f t="shared" si="4"/>
        <v/>
      </c>
      <c r="BI49" s="6" t="str">
        <f>IF(G49="","",申込責任者!$N$11)</f>
        <v/>
      </c>
      <c r="BJ49" s="6" t="str">
        <f>IF(H49="","",申込責任者!$N$12)</f>
        <v/>
      </c>
    </row>
    <row r="50" spans="1:62">
      <c r="A50" s="6" t="str">
        <f>IF(受験者名簿!C56="","",受験者名簿!A56)</f>
        <v/>
      </c>
      <c r="B50" s="7" t="str">
        <f>IF(受験者名簿!AF56="","",受験者名簿!AF56)</f>
        <v/>
      </c>
      <c r="C50" s="7" t="str">
        <f t="shared" si="0"/>
        <v/>
      </c>
      <c r="D50" s="7" t="str">
        <f>IF(受験者名簿!K56="","",受験者名簿!K56)</f>
        <v/>
      </c>
      <c r="E50" s="7" t="str">
        <f>IF(受験者名簿!AK56="","",受験者名簿!AK56)</f>
        <v/>
      </c>
      <c r="F50" s="7" t="str">
        <f>IF(受験者名簿!J56="","",TEXT(SUBSTITUTE(受験者名簿!J56,".","/"),"yyyy/mm/dd"))</f>
        <v/>
      </c>
      <c r="G50" s="7" t="str">
        <f>IF(受験者名簿!C56="","",TRIM(受験者名簿!C56))</f>
        <v/>
      </c>
      <c r="H50" s="7" t="str">
        <f>IF(受験者名簿!D56="","",TRIM(受験者名簿!D56))</f>
        <v/>
      </c>
      <c r="I50" s="7" t="str">
        <f>IF(受験者名簿!E56="","",DBCS(TRIM(PHONETIC(受験者名簿!E56))))</f>
        <v/>
      </c>
      <c r="J50" s="7" t="str">
        <f>IF(受験者名簿!F56="","",DBCS(TRIM(PHONETIC(受験者名簿!F56))))</f>
        <v/>
      </c>
      <c r="K50" s="7" t="str">
        <f>IF(受験者名簿!G56="","",TRIM(PROPER(受験者名簿!G56)))</f>
        <v/>
      </c>
      <c r="L50" s="7" t="str">
        <f>IF(受験者名簿!H56="","",TRIM(PROPER(受験者名簿!H56)))</f>
        <v/>
      </c>
      <c r="M50" s="7" t="str">
        <f>IF(受験者名簿!R56="","",受験者名簿!R56)</f>
        <v/>
      </c>
      <c r="N50" s="7" t="str">
        <f>IF(M50="","",IF(受験者名簿!Q56="","後",受験者名簿!Q56))</f>
        <v/>
      </c>
      <c r="O50" s="7" t="str">
        <f>IF(受験者名簿!S56="","",受験者名簿!S56)</f>
        <v/>
      </c>
      <c r="P50" s="7" t="str">
        <f>IF(受験者名簿!T56="","",受験者名簿!T56)</f>
        <v/>
      </c>
      <c r="Q50" s="7" t="str">
        <f>IF(受験者名簿!U56="","",受験者名簿!U56)</f>
        <v/>
      </c>
      <c r="R50" s="7" t="str">
        <f>IF(受験者名簿!V56="","",受験者名簿!V56)</f>
        <v/>
      </c>
      <c r="S50" s="7" t="str">
        <f>IF(受験者名簿!W56="","",受験者名簿!W56)</f>
        <v/>
      </c>
      <c r="T50" s="7" t="str">
        <f>IF(受験者名簿!X56="","",受験者名簿!X56)</f>
        <v/>
      </c>
      <c r="U50" s="7" t="str">
        <f>IF(受験者名簿!Y56="","",受験者名簿!Y56)</f>
        <v/>
      </c>
      <c r="V50" s="7" t="str">
        <f>IF(受験者名簿!Z56="","",受験者名簿!Z56)</f>
        <v/>
      </c>
      <c r="W50" s="7" t="str">
        <f>IF(受験者名簿!AA56="","",受験者名簿!AA56)</f>
        <v/>
      </c>
      <c r="X50" s="7" t="str">
        <f>IF(受験者名簿!AB56="","",受験者名簿!AB56)</f>
        <v/>
      </c>
      <c r="Y50" s="7" t="str">
        <f>""</f>
        <v/>
      </c>
      <c r="Z50" s="7" t="str">
        <f>""</f>
        <v/>
      </c>
      <c r="AA50" s="7" t="str">
        <f>""</f>
        <v/>
      </c>
      <c r="AB50" s="7" t="str">
        <f>""</f>
        <v/>
      </c>
      <c r="AC50" s="7" t="str">
        <f>IF(受験者名簿!I56="","",TRIM(受験者名簿!I56))</f>
        <v/>
      </c>
      <c r="AD50" s="7" t="str">
        <f>""</f>
        <v/>
      </c>
      <c r="AE50" s="7" t="str">
        <f>IF(受験者名簿!L56="","",受験者名簿!L56)</f>
        <v/>
      </c>
      <c r="AF50" s="7" t="str">
        <f>IF(受験者名簿!AH56="","",受験者名簿!AH56)</f>
        <v/>
      </c>
      <c r="AG50" s="7" t="str">
        <f>IF(受験者名簿!B56="","",受験者名簿!B56)</f>
        <v/>
      </c>
      <c r="AH50" s="8" t="str">
        <f>IF(受験者名簿!AG56="","",受験者名簿!AG56)</f>
        <v/>
      </c>
      <c r="AI50" s="7" t="str">
        <f ca="1">IF(受験者名簿!AI56="","",受験者名簿!AI56)</f>
        <v/>
      </c>
      <c r="AJ50" s="7" t="str">
        <f>IF(受験者名簿!AJ56="","",受験者名簿!AJ56)</f>
        <v/>
      </c>
      <c r="AK50" s="7" t="str">
        <f>IF(G50="","",受験者名簿!AU56)</f>
        <v/>
      </c>
      <c r="AL50" s="7" t="str">
        <f>IF($G50="","",申込責任者!$N$42)</f>
        <v/>
      </c>
      <c r="AM50" s="7" t="str">
        <f>IF($G50="","",申込責任者!$N$43)</f>
        <v/>
      </c>
      <c r="AN50" s="7" t="str">
        <f>IF($G50="","",申込責任者!$N$45)</f>
        <v/>
      </c>
      <c r="AO50" s="7" t="str">
        <f>IF($G50="","",申込責任者!$N$44)</f>
        <v/>
      </c>
      <c r="AP50" s="7" t="str">
        <f>IF($G50="","",申込責任者!$N$46)</f>
        <v/>
      </c>
      <c r="AQ50" s="7" t="str">
        <f>IF($G50="","",申込責任者!$N$47)</f>
        <v/>
      </c>
      <c r="AR50" s="7" t="str">
        <f>IF($G50="","",申込責任者!$N$48)</f>
        <v/>
      </c>
      <c r="AS50" s="7" t="str">
        <f>IF($G50="","",申込責任者!$N$49)</f>
        <v/>
      </c>
      <c r="AT50" s="7" t="str">
        <f>IF($G50="","",申込責任者!$N$50)</f>
        <v/>
      </c>
      <c r="AU50" s="7" t="str">
        <f>IF($G50="","",申込責任者!$N$51)</f>
        <v/>
      </c>
      <c r="AV50" s="7" t="str">
        <f>IF($G50="","",申込責任者!$N$52)</f>
        <v/>
      </c>
      <c r="AW50" s="7" t="str">
        <f>IF($G50="","",申込責任者!$N$53)</f>
        <v/>
      </c>
      <c r="AX50" s="7" t="str">
        <f>IF($G50="","",申込責任者!$N$54)</f>
        <v/>
      </c>
      <c r="AY50" s="6" t="str">
        <f>IF($G50="","",申込責任者!$G$30&amp;"")</f>
        <v/>
      </c>
      <c r="AZ50" s="7" t="str">
        <f>IF($G50="","",申込責任者!$N$23)</f>
        <v/>
      </c>
      <c r="BA50" s="6" t="str">
        <f>IF($G50="","",受験者名簿!AW56)</f>
        <v/>
      </c>
      <c r="BB50" s="6" t="str">
        <f>IF(G50="","",申込責任者!$N$36)</f>
        <v/>
      </c>
      <c r="BC50" s="6" t="str">
        <f t="shared" si="1"/>
        <v/>
      </c>
      <c r="BD50" s="6" t="str">
        <f t="shared" si="2"/>
        <v/>
      </c>
      <c r="BE50" s="6" t="str">
        <f>""</f>
        <v/>
      </c>
      <c r="BF50" s="6" t="str">
        <f>""</f>
        <v/>
      </c>
      <c r="BG50" s="6" t="str">
        <f t="shared" si="3"/>
        <v/>
      </c>
      <c r="BH50" s="6" t="str">
        <f t="shared" si="4"/>
        <v/>
      </c>
      <c r="BI50" s="6" t="str">
        <f>IF(G50="","",申込責任者!$N$11)</f>
        <v/>
      </c>
      <c r="BJ50" s="6" t="str">
        <f>IF(H50="","",申込責任者!$N$12)</f>
        <v/>
      </c>
    </row>
    <row r="51" spans="1:62">
      <c r="A51" s="6" t="str">
        <f>IF(受験者名簿!C57="","",受験者名簿!A57)</f>
        <v/>
      </c>
      <c r="B51" s="7" t="str">
        <f>IF(受験者名簿!AF57="","",受験者名簿!AF57)</f>
        <v/>
      </c>
      <c r="C51" s="7" t="str">
        <f t="shared" si="0"/>
        <v/>
      </c>
      <c r="D51" s="7" t="str">
        <f>IF(受験者名簿!K57="","",受験者名簿!K57)</f>
        <v/>
      </c>
      <c r="E51" s="7" t="str">
        <f>IF(受験者名簿!AK57="","",受験者名簿!AK57)</f>
        <v/>
      </c>
      <c r="F51" s="7" t="str">
        <f>IF(受験者名簿!J57="","",TEXT(SUBSTITUTE(受験者名簿!J57,".","/"),"yyyy/mm/dd"))</f>
        <v/>
      </c>
      <c r="G51" s="7" t="str">
        <f>IF(受験者名簿!C57="","",TRIM(受験者名簿!C57))</f>
        <v/>
      </c>
      <c r="H51" s="7" t="str">
        <f>IF(受験者名簿!D57="","",TRIM(受験者名簿!D57))</f>
        <v/>
      </c>
      <c r="I51" s="7" t="str">
        <f>IF(受験者名簿!E57="","",DBCS(TRIM(PHONETIC(受験者名簿!E57))))</f>
        <v/>
      </c>
      <c r="J51" s="7" t="str">
        <f>IF(受験者名簿!F57="","",DBCS(TRIM(PHONETIC(受験者名簿!F57))))</f>
        <v/>
      </c>
      <c r="K51" s="7" t="str">
        <f>IF(受験者名簿!G57="","",TRIM(PROPER(受験者名簿!G57)))</f>
        <v/>
      </c>
      <c r="L51" s="7" t="str">
        <f>IF(受験者名簿!H57="","",TRIM(PROPER(受験者名簿!H57)))</f>
        <v/>
      </c>
      <c r="M51" s="7" t="str">
        <f>IF(受験者名簿!R57="","",受験者名簿!R57)</f>
        <v/>
      </c>
      <c r="N51" s="7" t="str">
        <f>IF(M51="","",IF(受験者名簿!Q57="","後",受験者名簿!Q57))</f>
        <v/>
      </c>
      <c r="O51" s="7" t="str">
        <f>IF(受験者名簿!S57="","",受験者名簿!S57)</f>
        <v/>
      </c>
      <c r="P51" s="7" t="str">
        <f>IF(受験者名簿!T57="","",受験者名簿!T57)</f>
        <v/>
      </c>
      <c r="Q51" s="7" t="str">
        <f>IF(受験者名簿!U57="","",受験者名簿!U57)</f>
        <v/>
      </c>
      <c r="R51" s="7" t="str">
        <f>IF(受験者名簿!V57="","",受験者名簿!V57)</f>
        <v/>
      </c>
      <c r="S51" s="7" t="str">
        <f>IF(受験者名簿!W57="","",受験者名簿!W57)</f>
        <v/>
      </c>
      <c r="T51" s="7" t="str">
        <f>IF(受験者名簿!X57="","",受験者名簿!X57)</f>
        <v/>
      </c>
      <c r="U51" s="7" t="str">
        <f>IF(受験者名簿!Y57="","",受験者名簿!Y57)</f>
        <v/>
      </c>
      <c r="V51" s="7" t="str">
        <f>IF(受験者名簿!Z57="","",受験者名簿!Z57)</f>
        <v/>
      </c>
      <c r="W51" s="7" t="str">
        <f>IF(受験者名簿!AA57="","",受験者名簿!AA57)</f>
        <v/>
      </c>
      <c r="X51" s="7" t="str">
        <f>IF(受験者名簿!AB57="","",受験者名簿!AB57)</f>
        <v/>
      </c>
      <c r="Y51" s="7" t="str">
        <f>""</f>
        <v/>
      </c>
      <c r="Z51" s="7" t="str">
        <f>""</f>
        <v/>
      </c>
      <c r="AA51" s="7" t="str">
        <f>""</f>
        <v/>
      </c>
      <c r="AB51" s="7" t="str">
        <f>""</f>
        <v/>
      </c>
      <c r="AC51" s="7" t="str">
        <f>IF(受験者名簿!I57="","",TRIM(受験者名簿!I57))</f>
        <v/>
      </c>
      <c r="AD51" s="7" t="str">
        <f>""</f>
        <v/>
      </c>
      <c r="AE51" s="7" t="str">
        <f>IF(受験者名簿!L57="","",受験者名簿!L57)</f>
        <v/>
      </c>
      <c r="AF51" s="7" t="str">
        <f>IF(受験者名簿!AH57="","",受験者名簿!AH57)</f>
        <v/>
      </c>
      <c r="AG51" s="7" t="str">
        <f>IF(受験者名簿!B57="","",受験者名簿!B57)</f>
        <v/>
      </c>
      <c r="AH51" s="8" t="str">
        <f>IF(受験者名簿!AG57="","",受験者名簿!AG57)</f>
        <v/>
      </c>
      <c r="AI51" s="7" t="str">
        <f ca="1">IF(受験者名簿!AI57="","",受験者名簿!AI57)</f>
        <v/>
      </c>
      <c r="AJ51" s="7" t="str">
        <f>IF(受験者名簿!AJ57="","",受験者名簿!AJ57)</f>
        <v/>
      </c>
      <c r="AK51" s="7" t="str">
        <f>IF(G51="","",受験者名簿!AU57)</f>
        <v/>
      </c>
      <c r="AL51" s="7" t="str">
        <f>IF($G51="","",申込責任者!$N$42)</f>
        <v/>
      </c>
      <c r="AM51" s="7" t="str">
        <f>IF($G51="","",申込責任者!$N$43)</f>
        <v/>
      </c>
      <c r="AN51" s="7" t="str">
        <f>IF($G51="","",申込責任者!$N$45)</f>
        <v/>
      </c>
      <c r="AO51" s="7" t="str">
        <f>IF($G51="","",申込責任者!$N$44)</f>
        <v/>
      </c>
      <c r="AP51" s="7" t="str">
        <f>IF($G51="","",申込責任者!$N$46)</f>
        <v/>
      </c>
      <c r="AQ51" s="7" t="str">
        <f>IF($G51="","",申込責任者!$N$47)</f>
        <v/>
      </c>
      <c r="AR51" s="7" t="str">
        <f>IF($G51="","",申込責任者!$N$48)</f>
        <v/>
      </c>
      <c r="AS51" s="7" t="str">
        <f>IF($G51="","",申込責任者!$N$49)</f>
        <v/>
      </c>
      <c r="AT51" s="7" t="str">
        <f>IF($G51="","",申込責任者!$N$50)</f>
        <v/>
      </c>
      <c r="AU51" s="7" t="str">
        <f>IF($G51="","",申込責任者!$N$51)</f>
        <v/>
      </c>
      <c r="AV51" s="7" t="str">
        <f>IF($G51="","",申込責任者!$N$52)</f>
        <v/>
      </c>
      <c r="AW51" s="7" t="str">
        <f>IF($G51="","",申込責任者!$N$53)</f>
        <v/>
      </c>
      <c r="AX51" s="7" t="str">
        <f>IF($G51="","",申込責任者!$N$54)</f>
        <v/>
      </c>
      <c r="AY51" s="6" t="str">
        <f>IF($G51="","",申込責任者!$G$30&amp;"")</f>
        <v/>
      </c>
      <c r="AZ51" s="7" t="str">
        <f>IF($G51="","",申込責任者!$N$23)</f>
        <v/>
      </c>
      <c r="BA51" s="6" t="str">
        <f>IF($G51="","",受験者名簿!AW57)</f>
        <v/>
      </c>
      <c r="BB51" s="6" t="str">
        <f>IF(G51="","",申込責任者!$N$36)</f>
        <v/>
      </c>
      <c r="BC51" s="6" t="str">
        <f t="shared" si="1"/>
        <v/>
      </c>
      <c r="BD51" s="6" t="str">
        <f t="shared" si="2"/>
        <v/>
      </c>
      <c r="BE51" s="6" t="str">
        <f>""</f>
        <v/>
      </c>
      <c r="BF51" s="6" t="str">
        <f>""</f>
        <v/>
      </c>
      <c r="BG51" s="6" t="str">
        <f t="shared" si="3"/>
        <v/>
      </c>
      <c r="BH51" s="6" t="str">
        <f t="shared" si="4"/>
        <v/>
      </c>
      <c r="BI51" s="6" t="str">
        <f>IF(G51="","",申込責任者!$N$11)</f>
        <v/>
      </c>
      <c r="BJ51" s="6" t="str">
        <f>IF(H51="","",申込責任者!$N$12)</f>
        <v/>
      </c>
    </row>
    <row r="52" spans="1:62">
      <c r="A52" s="6" t="str">
        <f>IF(受験者名簿!C58="","",受験者名簿!A58)</f>
        <v/>
      </c>
      <c r="B52" s="7" t="str">
        <f>IF(受験者名簿!AF58="","",受験者名簿!AF58)</f>
        <v/>
      </c>
      <c r="C52" s="7" t="str">
        <f t="shared" si="0"/>
        <v/>
      </c>
      <c r="D52" s="7" t="str">
        <f>IF(受験者名簿!K58="","",受験者名簿!K58)</f>
        <v/>
      </c>
      <c r="E52" s="7" t="str">
        <f>IF(受験者名簿!AK58="","",受験者名簿!AK58)</f>
        <v/>
      </c>
      <c r="F52" s="7" t="str">
        <f>IF(受験者名簿!J58="","",TEXT(SUBSTITUTE(受験者名簿!J58,".","/"),"yyyy/mm/dd"))</f>
        <v/>
      </c>
      <c r="G52" s="7" t="str">
        <f>IF(受験者名簿!C58="","",TRIM(受験者名簿!C58))</f>
        <v/>
      </c>
      <c r="H52" s="7" t="str">
        <f>IF(受験者名簿!D58="","",TRIM(受験者名簿!D58))</f>
        <v/>
      </c>
      <c r="I52" s="7" t="str">
        <f>IF(受験者名簿!E58="","",DBCS(TRIM(PHONETIC(受験者名簿!E58))))</f>
        <v/>
      </c>
      <c r="J52" s="7" t="str">
        <f>IF(受験者名簿!F58="","",DBCS(TRIM(PHONETIC(受験者名簿!F58))))</f>
        <v/>
      </c>
      <c r="K52" s="7" t="str">
        <f>IF(受験者名簿!G58="","",TRIM(PROPER(受験者名簿!G58)))</f>
        <v/>
      </c>
      <c r="L52" s="7" t="str">
        <f>IF(受験者名簿!H58="","",TRIM(PROPER(受験者名簿!H58)))</f>
        <v/>
      </c>
      <c r="M52" s="7" t="str">
        <f>IF(受験者名簿!R58="","",受験者名簿!R58)</f>
        <v/>
      </c>
      <c r="N52" s="7" t="str">
        <f>IF(M52="","",IF(受験者名簿!Q58="","後",受験者名簿!Q58))</f>
        <v/>
      </c>
      <c r="O52" s="7" t="str">
        <f>IF(受験者名簿!S58="","",受験者名簿!S58)</f>
        <v/>
      </c>
      <c r="P52" s="7" t="str">
        <f>IF(受験者名簿!T58="","",受験者名簿!T58)</f>
        <v/>
      </c>
      <c r="Q52" s="7" t="str">
        <f>IF(受験者名簿!U58="","",受験者名簿!U58)</f>
        <v/>
      </c>
      <c r="R52" s="7" t="str">
        <f>IF(受験者名簿!V58="","",受験者名簿!V58)</f>
        <v/>
      </c>
      <c r="S52" s="7" t="str">
        <f>IF(受験者名簿!W58="","",受験者名簿!W58)</f>
        <v/>
      </c>
      <c r="T52" s="7" t="str">
        <f>IF(受験者名簿!X58="","",受験者名簿!X58)</f>
        <v/>
      </c>
      <c r="U52" s="7" t="str">
        <f>IF(受験者名簿!Y58="","",受験者名簿!Y58)</f>
        <v/>
      </c>
      <c r="V52" s="7" t="str">
        <f>IF(受験者名簿!Z58="","",受験者名簿!Z58)</f>
        <v/>
      </c>
      <c r="W52" s="7" t="str">
        <f>IF(受験者名簿!AA58="","",受験者名簿!AA58)</f>
        <v/>
      </c>
      <c r="X52" s="7" t="str">
        <f>IF(受験者名簿!AB58="","",受験者名簿!AB58)</f>
        <v/>
      </c>
      <c r="Y52" s="7" t="str">
        <f>""</f>
        <v/>
      </c>
      <c r="Z52" s="7" t="str">
        <f>""</f>
        <v/>
      </c>
      <c r="AA52" s="7" t="str">
        <f>""</f>
        <v/>
      </c>
      <c r="AB52" s="7" t="str">
        <f>""</f>
        <v/>
      </c>
      <c r="AC52" s="7" t="str">
        <f>IF(受験者名簿!I58="","",TRIM(受験者名簿!I58))</f>
        <v/>
      </c>
      <c r="AD52" s="7" t="str">
        <f>""</f>
        <v/>
      </c>
      <c r="AE52" s="7" t="str">
        <f>IF(受験者名簿!L58="","",受験者名簿!L58)</f>
        <v/>
      </c>
      <c r="AF52" s="7" t="str">
        <f>IF(受験者名簿!AH58="","",受験者名簿!AH58)</f>
        <v/>
      </c>
      <c r="AG52" s="7" t="str">
        <f>IF(受験者名簿!B58="","",受験者名簿!B58)</f>
        <v/>
      </c>
      <c r="AH52" s="8" t="str">
        <f>IF(受験者名簿!AG58="","",受験者名簿!AG58)</f>
        <v/>
      </c>
      <c r="AI52" s="7" t="str">
        <f ca="1">IF(受験者名簿!AI58="","",受験者名簿!AI58)</f>
        <v/>
      </c>
      <c r="AJ52" s="7" t="str">
        <f>IF(受験者名簿!AJ58="","",受験者名簿!AJ58)</f>
        <v/>
      </c>
      <c r="AK52" s="7" t="str">
        <f>IF(G52="","",受験者名簿!AU58)</f>
        <v/>
      </c>
      <c r="AL52" s="7" t="str">
        <f>IF($G52="","",申込責任者!$N$42)</f>
        <v/>
      </c>
      <c r="AM52" s="7" t="str">
        <f>IF($G52="","",申込責任者!$N$43)</f>
        <v/>
      </c>
      <c r="AN52" s="7" t="str">
        <f>IF($G52="","",申込責任者!$N$45)</f>
        <v/>
      </c>
      <c r="AO52" s="7" t="str">
        <f>IF($G52="","",申込責任者!$N$44)</f>
        <v/>
      </c>
      <c r="AP52" s="7" t="str">
        <f>IF($G52="","",申込責任者!$N$46)</f>
        <v/>
      </c>
      <c r="AQ52" s="7" t="str">
        <f>IF($G52="","",申込責任者!$N$47)</f>
        <v/>
      </c>
      <c r="AR52" s="7" t="str">
        <f>IF($G52="","",申込責任者!$N$48)</f>
        <v/>
      </c>
      <c r="AS52" s="7" t="str">
        <f>IF($G52="","",申込責任者!$N$49)</f>
        <v/>
      </c>
      <c r="AT52" s="7" t="str">
        <f>IF($G52="","",申込責任者!$N$50)</f>
        <v/>
      </c>
      <c r="AU52" s="7" t="str">
        <f>IF($G52="","",申込責任者!$N$51)</f>
        <v/>
      </c>
      <c r="AV52" s="7" t="str">
        <f>IF($G52="","",申込責任者!$N$52)</f>
        <v/>
      </c>
      <c r="AW52" s="7" t="str">
        <f>IF($G52="","",申込責任者!$N$53)</f>
        <v/>
      </c>
      <c r="AX52" s="7" t="str">
        <f>IF($G52="","",申込責任者!$N$54)</f>
        <v/>
      </c>
      <c r="AY52" s="6" t="str">
        <f>IF($G52="","",申込責任者!$G$30&amp;"")</f>
        <v/>
      </c>
      <c r="AZ52" s="7" t="str">
        <f>IF($G52="","",申込責任者!$N$23)</f>
        <v/>
      </c>
      <c r="BA52" s="6" t="str">
        <f>IF($G52="","",受験者名簿!AW58)</f>
        <v/>
      </c>
      <c r="BB52" s="6" t="str">
        <f>IF(G52="","",申込責任者!$N$36)</f>
        <v/>
      </c>
      <c r="BC52" s="6" t="str">
        <f t="shared" si="1"/>
        <v/>
      </c>
      <c r="BD52" s="6" t="str">
        <f t="shared" si="2"/>
        <v/>
      </c>
      <c r="BE52" s="6" t="str">
        <f>""</f>
        <v/>
      </c>
      <c r="BF52" s="6" t="str">
        <f>""</f>
        <v/>
      </c>
      <c r="BG52" s="6" t="str">
        <f t="shared" si="3"/>
        <v/>
      </c>
      <c r="BH52" s="6" t="str">
        <f t="shared" si="4"/>
        <v/>
      </c>
      <c r="BI52" s="6" t="str">
        <f>IF(G52="","",申込責任者!$N$11)</f>
        <v/>
      </c>
      <c r="BJ52" s="6" t="str">
        <f>IF(H52="","",申込責任者!$N$12)</f>
        <v/>
      </c>
    </row>
    <row r="53" spans="1:62">
      <c r="A53" s="6" t="str">
        <f>IF(受験者名簿!C59="","",受験者名簿!A59)</f>
        <v/>
      </c>
      <c r="B53" s="7" t="str">
        <f>IF(受験者名簿!AF59="","",受験者名簿!AF59)</f>
        <v/>
      </c>
      <c r="C53" s="7" t="str">
        <f t="shared" si="0"/>
        <v/>
      </c>
      <c r="D53" s="7" t="str">
        <f>IF(受験者名簿!K59="","",受験者名簿!K59)</f>
        <v/>
      </c>
      <c r="E53" s="7" t="str">
        <f>IF(受験者名簿!AK59="","",受験者名簿!AK59)</f>
        <v/>
      </c>
      <c r="F53" s="7" t="str">
        <f>IF(受験者名簿!J59="","",TEXT(SUBSTITUTE(受験者名簿!J59,".","/"),"yyyy/mm/dd"))</f>
        <v/>
      </c>
      <c r="G53" s="7" t="str">
        <f>IF(受験者名簿!C59="","",TRIM(受験者名簿!C59))</f>
        <v/>
      </c>
      <c r="H53" s="7" t="str">
        <f>IF(受験者名簿!D59="","",TRIM(受験者名簿!D59))</f>
        <v/>
      </c>
      <c r="I53" s="7" t="str">
        <f>IF(受験者名簿!E59="","",DBCS(TRIM(PHONETIC(受験者名簿!E59))))</f>
        <v/>
      </c>
      <c r="J53" s="7" t="str">
        <f>IF(受験者名簿!F59="","",DBCS(TRIM(PHONETIC(受験者名簿!F59))))</f>
        <v/>
      </c>
      <c r="K53" s="7" t="str">
        <f>IF(受験者名簿!G59="","",TRIM(PROPER(受験者名簿!G59)))</f>
        <v/>
      </c>
      <c r="L53" s="7" t="str">
        <f>IF(受験者名簿!H59="","",TRIM(PROPER(受験者名簿!H59)))</f>
        <v/>
      </c>
      <c r="M53" s="7" t="str">
        <f>IF(受験者名簿!R59="","",受験者名簿!R59)</f>
        <v/>
      </c>
      <c r="N53" s="7" t="str">
        <f>IF(M53="","",IF(受験者名簿!Q59="","後",受験者名簿!Q59))</f>
        <v/>
      </c>
      <c r="O53" s="7" t="str">
        <f>IF(受験者名簿!S59="","",受験者名簿!S59)</f>
        <v/>
      </c>
      <c r="P53" s="7" t="str">
        <f>IF(受験者名簿!T59="","",受験者名簿!T59)</f>
        <v/>
      </c>
      <c r="Q53" s="7" t="str">
        <f>IF(受験者名簿!U59="","",受験者名簿!U59)</f>
        <v/>
      </c>
      <c r="R53" s="7" t="str">
        <f>IF(受験者名簿!V59="","",受験者名簿!V59)</f>
        <v/>
      </c>
      <c r="S53" s="7" t="str">
        <f>IF(受験者名簿!W59="","",受験者名簿!W59)</f>
        <v/>
      </c>
      <c r="T53" s="7" t="str">
        <f>IF(受験者名簿!X59="","",受験者名簿!X59)</f>
        <v/>
      </c>
      <c r="U53" s="7" t="str">
        <f>IF(受験者名簿!Y59="","",受験者名簿!Y59)</f>
        <v/>
      </c>
      <c r="V53" s="7" t="str">
        <f>IF(受験者名簿!Z59="","",受験者名簿!Z59)</f>
        <v/>
      </c>
      <c r="W53" s="7" t="str">
        <f>IF(受験者名簿!AA59="","",受験者名簿!AA59)</f>
        <v/>
      </c>
      <c r="X53" s="7" t="str">
        <f>IF(受験者名簿!AB59="","",受験者名簿!AB59)</f>
        <v/>
      </c>
      <c r="Y53" s="7" t="str">
        <f>""</f>
        <v/>
      </c>
      <c r="Z53" s="7" t="str">
        <f>""</f>
        <v/>
      </c>
      <c r="AA53" s="7" t="str">
        <f>""</f>
        <v/>
      </c>
      <c r="AB53" s="7" t="str">
        <f>""</f>
        <v/>
      </c>
      <c r="AC53" s="7" t="str">
        <f>IF(受験者名簿!I59="","",TRIM(受験者名簿!I59))</f>
        <v/>
      </c>
      <c r="AD53" s="7" t="str">
        <f>""</f>
        <v/>
      </c>
      <c r="AE53" s="7" t="str">
        <f>IF(受験者名簿!L59="","",受験者名簿!L59)</f>
        <v/>
      </c>
      <c r="AF53" s="7" t="str">
        <f>IF(受験者名簿!AH59="","",受験者名簿!AH59)</f>
        <v/>
      </c>
      <c r="AG53" s="7" t="str">
        <f>IF(受験者名簿!B59="","",受験者名簿!B59)</f>
        <v/>
      </c>
      <c r="AH53" s="8" t="str">
        <f>IF(受験者名簿!AG59="","",受験者名簿!AG59)</f>
        <v/>
      </c>
      <c r="AI53" s="7" t="str">
        <f ca="1">IF(受験者名簿!AI59="","",受験者名簿!AI59)</f>
        <v/>
      </c>
      <c r="AJ53" s="7" t="str">
        <f>IF(受験者名簿!AJ59="","",受験者名簿!AJ59)</f>
        <v/>
      </c>
      <c r="AK53" s="7" t="str">
        <f>IF(G53="","",受験者名簿!AU59)</f>
        <v/>
      </c>
      <c r="AL53" s="7" t="str">
        <f>IF($G53="","",申込責任者!$N$42)</f>
        <v/>
      </c>
      <c r="AM53" s="7" t="str">
        <f>IF($G53="","",申込責任者!$N$43)</f>
        <v/>
      </c>
      <c r="AN53" s="7" t="str">
        <f>IF($G53="","",申込責任者!$N$45)</f>
        <v/>
      </c>
      <c r="AO53" s="7" t="str">
        <f>IF($G53="","",申込責任者!$N$44)</f>
        <v/>
      </c>
      <c r="AP53" s="7" t="str">
        <f>IF($G53="","",申込責任者!$N$46)</f>
        <v/>
      </c>
      <c r="AQ53" s="7" t="str">
        <f>IF($G53="","",申込責任者!$N$47)</f>
        <v/>
      </c>
      <c r="AR53" s="7" t="str">
        <f>IF($G53="","",申込責任者!$N$48)</f>
        <v/>
      </c>
      <c r="AS53" s="7" t="str">
        <f>IF($G53="","",申込責任者!$N$49)</f>
        <v/>
      </c>
      <c r="AT53" s="7" t="str">
        <f>IF($G53="","",申込責任者!$N$50)</f>
        <v/>
      </c>
      <c r="AU53" s="7" t="str">
        <f>IF($G53="","",申込責任者!$N$51)</f>
        <v/>
      </c>
      <c r="AV53" s="7" t="str">
        <f>IF($G53="","",申込責任者!$N$52)</f>
        <v/>
      </c>
      <c r="AW53" s="7" t="str">
        <f>IF($G53="","",申込責任者!$N$53)</f>
        <v/>
      </c>
      <c r="AX53" s="7" t="str">
        <f>IF($G53="","",申込責任者!$N$54)</f>
        <v/>
      </c>
      <c r="AY53" s="6" t="str">
        <f>IF($G53="","",申込責任者!$G$30&amp;"")</f>
        <v/>
      </c>
      <c r="AZ53" s="7" t="str">
        <f>IF($G53="","",申込責任者!$N$23)</f>
        <v/>
      </c>
      <c r="BA53" s="6" t="str">
        <f>IF($G53="","",受験者名簿!AW59)</f>
        <v/>
      </c>
      <c r="BB53" s="6" t="str">
        <f>IF(G53="","",申込責任者!$N$36)</f>
        <v/>
      </c>
      <c r="BC53" s="6" t="str">
        <f t="shared" si="1"/>
        <v/>
      </c>
      <c r="BD53" s="6" t="str">
        <f t="shared" si="2"/>
        <v/>
      </c>
      <c r="BE53" s="6" t="str">
        <f>""</f>
        <v/>
      </c>
      <c r="BF53" s="6" t="str">
        <f>""</f>
        <v/>
      </c>
      <c r="BG53" s="6" t="str">
        <f t="shared" si="3"/>
        <v/>
      </c>
      <c r="BH53" s="6" t="str">
        <f t="shared" si="4"/>
        <v/>
      </c>
      <c r="BI53" s="6" t="str">
        <f>IF(G53="","",申込責任者!$N$11)</f>
        <v/>
      </c>
      <c r="BJ53" s="6" t="str">
        <f>IF(H53="","",申込責任者!$N$12)</f>
        <v/>
      </c>
    </row>
    <row r="54" spans="1:62">
      <c r="A54" s="6" t="str">
        <f>IF(受験者名簿!C60="","",受験者名簿!A60)</f>
        <v/>
      </c>
      <c r="B54" s="7" t="str">
        <f>IF(受験者名簿!AF60="","",受験者名簿!AF60)</f>
        <v/>
      </c>
      <c r="C54" s="7" t="str">
        <f t="shared" si="0"/>
        <v/>
      </c>
      <c r="D54" s="7" t="str">
        <f>IF(受験者名簿!K60="","",受験者名簿!K60)</f>
        <v/>
      </c>
      <c r="E54" s="7" t="str">
        <f>IF(受験者名簿!AK60="","",受験者名簿!AK60)</f>
        <v/>
      </c>
      <c r="F54" s="7" t="str">
        <f>IF(受験者名簿!J60="","",TEXT(SUBSTITUTE(受験者名簿!J60,".","/"),"yyyy/mm/dd"))</f>
        <v/>
      </c>
      <c r="G54" s="7" t="str">
        <f>IF(受験者名簿!C60="","",TRIM(受験者名簿!C60))</f>
        <v/>
      </c>
      <c r="H54" s="7" t="str">
        <f>IF(受験者名簿!D60="","",TRIM(受験者名簿!D60))</f>
        <v/>
      </c>
      <c r="I54" s="7" t="str">
        <f>IF(受験者名簿!E60="","",DBCS(TRIM(PHONETIC(受験者名簿!E60))))</f>
        <v/>
      </c>
      <c r="J54" s="7" t="str">
        <f>IF(受験者名簿!F60="","",DBCS(TRIM(PHONETIC(受験者名簿!F60))))</f>
        <v/>
      </c>
      <c r="K54" s="7" t="str">
        <f>IF(受験者名簿!G60="","",TRIM(PROPER(受験者名簿!G60)))</f>
        <v/>
      </c>
      <c r="L54" s="7" t="str">
        <f>IF(受験者名簿!H60="","",TRIM(PROPER(受験者名簿!H60)))</f>
        <v/>
      </c>
      <c r="M54" s="7" t="str">
        <f>IF(受験者名簿!R60="","",受験者名簿!R60)</f>
        <v/>
      </c>
      <c r="N54" s="7" t="str">
        <f>IF(M54="","",IF(受験者名簿!Q60="","後",受験者名簿!Q60))</f>
        <v/>
      </c>
      <c r="O54" s="7" t="str">
        <f>IF(受験者名簿!S60="","",受験者名簿!S60)</f>
        <v/>
      </c>
      <c r="P54" s="7" t="str">
        <f>IF(受験者名簿!T60="","",受験者名簿!T60)</f>
        <v/>
      </c>
      <c r="Q54" s="7" t="str">
        <f>IF(受験者名簿!U60="","",受験者名簿!U60)</f>
        <v/>
      </c>
      <c r="R54" s="7" t="str">
        <f>IF(受験者名簿!V60="","",受験者名簿!V60)</f>
        <v/>
      </c>
      <c r="S54" s="7" t="str">
        <f>IF(受験者名簿!W60="","",受験者名簿!W60)</f>
        <v/>
      </c>
      <c r="T54" s="7" t="str">
        <f>IF(受験者名簿!X60="","",受験者名簿!X60)</f>
        <v/>
      </c>
      <c r="U54" s="7" t="str">
        <f>IF(受験者名簿!Y60="","",受験者名簿!Y60)</f>
        <v/>
      </c>
      <c r="V54" s="7" t="str">
        <f>IF(受験者名簿!Z60="","",受験者名簿!Z60)</f>
        <v/>
      </c>
      <c r="W54" s="7" t="str">
        <f>IF(受験者名簿!AA60="","",受験者名簿!AA60)</f>
        <v/>
      </c>
      <c r="X54" s="7" t="str">
        <f>IF(受験者名簿!AB60="","",受験者名簿!AB60)</f>
        <v/>
      </c>
      <c r="Y54" s="7" t="str">
        <f>""</f>
        <v/>
      </c>
      <c r="Z54" s="7" t="str">
        <f>""</f>
        <v/>
      </c>
      <c r="AA54" s="7" t="str">
        <f>""</f>
        <v/>
      </c>
      <c r="AB54" s="7" t="str">
        <f>""</f>
        <v/>
      </c>
      <c r="AC54" s="7" t="str">
        <f>IF(受験者名簿!I60="","",TRIM(受験者名簿!I60))</f>
        <v/>
      </c>
      <c r="AD54" s="7" t="str">
        <f>""</f>
        <v/>
      </c>
      <c r="AE54" s="7" t="str">
        <f>IF(受験者名簿!L60="","",受験者名簿!L60)</f>
        <v/>
      </c>
      <c r="AF54" s="7" t="str">
        <f>IF(受験者名簿!AH60="","",受験者名簿!AH60)</f>
        <v/>
      </c>
      <c r="AG54" s="7" t="str">
        <f>IF(受験者名簿!B60="","",受験者名簿!B60)</f>
        <v/>
      </c>
      <c r="AH54" s="8" t="str">
        <f>IF(受験者名簿!AG60="","",受験者名簿!AG60)</f>
        <v/>
      </c>
      <c r="AI54" s="7" t="str">
        <f ca="1">IF(受験者名簿!AI60="","",受験者名簿!AI60)</f>
        <v/>
      </c>
      <c r="AJ54" s="7" t="str">
        <f>IF(受験者名簿!AJ60="","",受験者名簿!AJ60)</f>
        <v/>
      </c>
      <c r="AK54" s="7" t="str">
        <f>IF(G54="","",受験者名簿!AU60)</f>
        <v/>
      </c>
      <c r="AL54" s="7" t="str">
        <f>IF($G54="","",申込責任者!$N$42)</f>
        <v/>
      </c>
      <c r="AM54" s="7" t="str">
        <f>IF($G54="","",申込責任者!$N$43)</f>
        <v/>
      </c>
      <c r="AN54" s="7" t="str">
        <f>IF($G54="","",申込責任者!$N$45)</f>
        <v/>
      </c>
      <c r="AO54" s="7" t="str">
        <f>IF($G54="","",申込責任者!$N$44)</f>
        <v/>
      </c>
      <c r="AP54" s="7" t="str">
        <f>IF($G54="","",申込責任者!$N$46)</f>
        <v/>
      </c>
      <c r="AQ54" s="7" t="str">
        <f>IF($G54="","",申込責任者!$N$47)</f>
        <v/>
      </c>
      <c r="AR54" s="7" t="str">
        <f>IF($G54="","",申込責任者!$N$48)</f>
        <v/>
      </c>
      <c r="AS54" s="7" t="str">
        <f>IF($G54="","",申込責任者!$N$49)</f>
        <v/>
      </c>
      <c r="AT54" s="7" t="str">
        <f>IF($G54="","",申込責任者!$N$50)</f>
        <v/>
      </c>
      <c r="AU54" s="7" t="str">
        <f>IF($G54="","",申込責任者!$N$51)</f>
        <v/>
      </c>
      <c r="AV54" s="7" t="str">
        <f>IF($G54="","",申込責任者!$N$52)</f>
        <v/>
      </c>
      <c r="AW54" s="7" t="str">
        <f>IF($G54="","",申込責任者!$N$53)</f>
        <v/>
      </c>
      <c r="AX54" s="7" t="str">
        <f>IF($G54="","",申込責任者!$N$54)</f>
        <v/>
      </c>
      <c r="AY54" s="6" t="str">
        <f>IF($G54="","",申込責任者!$G$30&amp;"")</f>
        <v/>
      </c>
      <c r="AZ54" s="7" t="str">
        <f>IF($G54="","",申込責任者!$N$23)</f>
        <v/>
      </c>
      <c r="BA54" s="6" t="str">
        <f>IF($G54="","",受験者名簿!AW60)</f>
        <v/>
      </c>
      <c r="BB54" s="6" t="str">
        <f>IF(G54="","",申込責任者!$N$36)</f>
        <v/>
      </c>
      <c r="BC54" s="6" t="str">
        <f t="shared" si="1"/>
        <v/>
      </c>
      <c r="BD54" s="6" t="str">
        <f t="shared" si="2"/>
        <v/>
      </c>
      <c r="BE54" s="6" t="str">
        <f>""</f>
        <v/>
      </c>
      <c r="BF54" s="6" t="str">
        <f>""</f>
        <v/>
      </c>
      <c r="BG54" s="6" t="str">
        <f t="shared" si="3"/>
        <v/>
      </c>
      <c r="BH54" s="6" t="str">
        <f t="shared" si="4"/>
        <v/>
      </c>
      <c r="BI54" s="6" t="str">
        <f>IF(G54="","",申込責任者!$N$11)</f>
        <v/>
      </c>
      <c r="BJ54" s="6" t="str">
        <f>IF(H54="","",申込責任者!$N$12)</f>
        <v/>
      </c>
    </row>
    <row r="55" spans="1:62">
      <c r="A55" s="6" t="str">
        <f>IF(受験者名簿!C61="","",受験者名簿!A61)</f>
        <v/>
      </c>
      <c r="B55" s="7" t="str">
        <f>IF(受験者名簿!AF61="","",受験者名簿!AF61)</f>
        <v/>
      </c>
      <c r="C55" s="7" t="str">
        <f t="shared" si="0"/>
        <v/>
      </c>
      <c r="D55" s="7" t="str">
        <f>IF(受験者名簿!K61="","",受験者名簿!K61)</f>
        <v/>
      </c>
      <c r="E55" s="7" t="str">
        <f>IF(受験者名簿!AK61="","",受験者名簿!AK61)</f>
        <v/>
      </c>
      <c r="F55" s="7" t="str">
        <f>IF(受験者名簿!J61="","",TEXT(SUBSTITUTE(受験者名簿!J61,".","/"),"yyyy/mm/dd"))</f>
        <v/>
      </c>
      <c r="G55" s="7" t="str">
        <f>IF(受験者名簿!C61="","",TRIM(受験者名簿!C61))</f>
        <v/>
      </c>
      <c r="H55" s="7" t="str">
        <f>IF(受験者名簿!D61="","",TRIM(受験者名簿!D61))</f>
        <v/>
      </c>
      <c r="I55" s="7" t="str">
        <f>IF(受験者名簿!E61="","",DBCS(TRIM(PHONETIC(受験者名簿!E61))))</f>
        <v/>
      </c>
      <c r="J55" s="7" t="str">
        <f>IF(受験者名簿!F61="","",DBCS(TRIM(PHONETIC(受験者名簿!F61))))</f>
        <v/>
      </c>
      <c r="K55" s="7" t="str">
        <f>IF(受験者名簿!G61="","",TRIM(PROPER(受験者名簿!G61)))</f>
        <v/>
      </c>
      <c r="L55" s="7" t="str">
        <f>IF(受験者名簿!H61="","",TRIM(PROPER(受験者名簿!H61)))</f>
        <v/>
      </c>
      <c r="M55" s="7" t="str">
        <f>IF(受験者名簿!R61="","",受験者名簿!R61)</f>
        <v/>
      </c>
      <c r="N55" s="7" t="str">
        <f>IF(M55="","",IF(受験者名簿!Q61="","後",受験者名簿!Q61))</f>
        <v/>
      </c>
      <c r="O55" s="7" t="str">
        <f>IF(受験者名簿!S61="","",受験者名簿!S61)</f>
        <v/>
      </c>
      <c r="P55" s="7" t="str">
        <f>IF(受験者名簿!T61="","",受験者名簿!T61)</f>
        <v/>
      </c>
      <c r="Q55" s="7" t="str">
        <f>IF(受験者名簿!U61="","",受験者名簿!U61)</f>
        <v/>
      </c>
      <c r="R55" s="7" t="str">
        <f>IF(受験者名簿!V61="","",受験者名簿!V61)</f>
        <v/>
      </c>
      <c r="S55" s="7" t="str">
        <f>IF(受験者名簿!W61="","",受験者名簿!W61)</f>
        <v/>
      </c>
      <c r="T55" s="7" t="str">
        <f>IF(受験者名簿!X61="","",受験者名簿!X61)</f>
        <v/>
      </c>
      <c r="U55" s="7" t="str">
        <f>IF(受験者名簿!Y61="","",受験者名簿!Y61)</f>
        <v/>
      </c>
      <c r="V55" s="7" t="str">
        <f>IF(受験者名簿!Z61="","",受験者名簿!Z61)</f>
        <v/>
      </c>
      <c r="W55" s="7" t="str">
        <f>IF(受験者名簿!AA61="","",受験者名簿!AA61)</f>
        <v/>
      </c>
      <c r="X55" s="7" t="str">
        <f>IF(受験者名簿!AB61="","",受験者名簿!AB61)</f>
        <v/>
      </c>
      <c r="Y55" s="7" t="str">
        <f>""</f>
        <v/>
      </c>
      <c r="Z55" s="7" t="str">
        <f>""</f>
        <v/>
      </c>
      <c r="AA55" s="7" t="str">
        <f>""</f>
        <v/>
      </c>
      <c r="AB55" s="7" t="str">
        <f>""</f>
        <v/>
      </c>
      <c r="AC55" s="7" t="str">
        <f>IF(受験者名簿!I61="","",TRIM(受験者名簿!I61))</f>
        <v/>
      </c>
      <c r="AD55" s="7" t="str">
        <f>""</f>
        <v/>
      </c>
      <c r="AE55" s="7" t="str">
        <f>IF(受験者名簿!L61="","",受験者名簿!L61)</f>
        <v/>
      </c>
      <c r="AF55" s="7" t="str">
        <f>IF(受験者名簿!AH61="","",受験者名簿!AH61)</f>
        <v/>
      </c>
      <c r="AG55" s="7" t="str">
        <f>IF(受験者名簿!B61="","",受験者名簿!B61)</f>
        <v/>
      </c>
      <c r="AH55" s="8" t="str">
        <f>IF(受験者名簿!AG61="","",受験者名簿!AG61)</f>
        <v/>
      </c>
      <c r="AI55" s="7" t="str">
        <f ca="1">IF(受験者名簿!AI61="","",受験者名簿!AI61)</f>
        <v/>
      </c>
      <c r="AJ55" s="7" t="str">
        <f>IF(受験者名簿!AJ61="","",受験者名簿!AJ61)</f>
        <v/>
      </c>
      <c r="AK55" s="7" t="str">
        <f>IF(G55="","",受験者名簿!AU61)</f>
        <v/>
      </c>
      <c r="AL55" s="7" t="str">
        <f>IF($G55="","",申込責任者!$N$42)</f>
        <v/>
      </c>
      <c r="AM55" s="7" t="str">
        <f>IF($G55="","",申込責任者!$N$43)</f>
        <v/>
      </c>
      <c r="AN55" s="7" t="str">
        <f>IF($G55="","",申込責任者!$N$45)</f>
        <v/>
      </c>
      <c r="AO55" s="7" t="str">
        <f>IF($G55="","",申込責任者!$N$44)</f>
        <v/>
      </c>
      <c r="AP55" s="7" t="str">
        <f>IF($G55="","",申込責任者!$N$46)</f>
        <v/>
      </c>
      <c r="AQ55" s="7" t="str">
        <f>IF($G55="","",申込責任者!$N$47)</f>
        <v/>
      </c>
      <c r="AR55" s="7" t="str">
        <f>IF($G55="","",申込責任者!$N$48)</f>
        <v/>
      </c>
      <c r="AS55" s="7" t="str">
        <f>IF($G55="","",申込責任者!$N$49)</f>
        <v/>
      </c>
      <c r="AT55" s="7" t="str">
        <f>IF($G55="","",申込責任者!$N$50)</f>
        <v/>
      </c>
      <c r="AU55" s="7" t="str">
        <f>IF($G55="","",申込責任者!$N$51)</f>
        <v/>
      </c>
      <c r="AV55" s="7" t="str">
        <f>IF($G55="","",申込責任者!$N$52)</f>
        <v/>
      </c>
      <c r="AW55" s="7" t="str">
        <f>IF($G55="","",申込責任者!$N$53)</f>
        <v/>
      </c>
      <c r="AX55" s="7" t="str">
        <f>IF($G55="","",申込責任者!$N$54)</f>
        <v/>
      </c>
      <c r="AY55" s="6" t="str">
        <f>IF($G55="","",申込責任者!$G$30&amp;"")</f>
        <v/>
      </c>
      <c r="AZ55" s="7" t="str">
        <f>IF($G55="","",申込責任者!$N$23)</f>
        <v/>
      </c>
      <c r="BA55" s="6" t="str">
        <f>IF($G55="","",受験者名簿!AW61)</f>
        <v/>
      </c>
      <c r="BB55" s="6" t="str">
        <f>IF(G55="","",申込責任者!$N$36)</f>
        <v/>
      </c>
      <c r="BC55" s="6" t="str">
        <f t="shared" si="1"/>
        <v/>
      </c>
      <c r="BD55" s="6" t="str">
        <f t="shared" si="2"/>
        <v/>
      </c>
      <c r="BE55" s="6" t="str">
        <f>""</f>
        <v/>
      </c>
      <c r="BF55" s="6" t="str">
        <f>""</f>
        <v/>
      </c>
      <c r="BG55" s="6" t="str">
        <f t="shared" si="3"/>
        <v/>
      </c>
      <c r="BH55" s="6" t="str">
        <f t="shared" si="4"/>
        <v/>
      </c>
      <c r="BI55" s="6" t="str">
        <f>IF(G55="","",申込責任者!$N$11)</f>
        <v/>
      </c>
      <c r="BJ55" s="6" t="str">
        <f>IF(H55="","",申込責任者!$N$12)</f>
        <v/>
      </c>
    </row>
    <row r="56" spans="1:62">
      <c r="A56" s="6" t="str">
        <f>IF(受験者名簿!C62="","",受験者名簿!A62)</f>
        <v/>
      </c>
      <c r="B56" s="7" t="str">
        <f>IF(受験者名簿!AF62="","",受験者名簿!AF62)</f>
        <v/>
      </c>
      <c r="C56" s="7" t="str">
        <f t="shared" si="0"/>
        <v/>
      </c>
      <c r="D56" s="7" t="str">
        <f>IF(受験者名簿!K62="","",受験者名簿!K62)</f>
        <v/>
      </c>
      <c r="E56" s="7" t="str">
        <f>IF(受験者名簿!AK62="","",受験者名簿!AK62)</f>
        <v/>
      </c>
      <c r="F56" s="7" t="str">
        <f>IF(受験者名簿!J62="","",TEXT(SUBSTITUTE(受験者名簿!J62,".","/"),"yyyy/mm/dd"))</f>
        <v/>
      </c>
      <c r="G56" s="7" t="str">
        <f>IF(受験者名簿!C62="","",TRIM(受験者名簿!C62))</f>
        <v/>
      </c>
      <c r="H56" s="7" t="str">
        <f>IF(受験者名簿!D62="","",TRIM(受験者名簿!D62))</f>
        <v/>
      </c>
      <c r="I56" s="7" t="str">
        <f>IF(受験者名簿!E62="","",DBCS(TRIM(PHONETIC(受験者名簿!E62))))</f>
        <v/>
      </c>
      <c r="J56" s="7" t="str">
        <f>IF(受験者名簿!F62="","",DBCS(TRIM(PHONETIC(受験者名簿!F62))))</f>
        <v/>
      </c>
      <c r="K56" s="7" t="str">
        <f>IF(受験者名簿!G62="","",TRIM(PROPER(受験者名簿!G62)))</f>
        <v/>
      </c>
      <c r="L56" s="7" t="str">
        <f>IF(受験者名簿!H62="","",TRIM(PROPER(受験者名簿!H62)))</f>
        <v/>
      </c>
      <c r="M56" s="7" t="str">
        <f>IF(受験者名簿!R62="","",受験者名簿!R62)</f>
        <v/>
      </c>
      <c r="N56" s="7" t="str">
        <f>IF(M56="","",IF(受験者名簿!Q62="","後",受験者名簿!Q62))</f>
        <v/>
      </c>
      <c r="O56" s="7" t="str">
        <f>IF(受験者名簿!S62="","",受験者名簿!S62)</f>
        <v/>
      </c>
      <c r="P56" s="7" t="str">
        <f>IF(受験者名簿!T62="","",受験者名簿!T62)</f>
        <v/>
      </c>
      <c r="Q56" s="7" t="str">
        <f>IF(受験者名簿!U62="","",受験者名簿!U62)</f>
        <v/>
      </c>
      <c r="R56" s="7" t="str">
        <f>IF(受験者名簿!V62="","",受験者名簿!V62)</f>
        <v/>
      </c>
      <c r="S56" s="7" t="str">
        <f>IF(受験者名簿!W62="","",受験者名簿!W62)</f>
        <v/>
      </c>
      <c r="T56" s="7" t="str">
        <f>IF(受験者名簿!X62="","",受験者名簿!X62)</f>
        <v/>
      </c>
      <c r="U56" s="7" t="str">
        <f>IF(受験者名簿!Y62="","",受験者名簿!Y62)</f>
        <v/>
      </c>
      <c r="V56" s="7" t="str">
        <f>IF(受験者名簿!Z62="","",受験者名簿!Z62)</f>
        <v/>
      </c>
      <c r="W56" s="7" t="str">
        <f>IF(受験者名簿!AA62="","",受験者名簿!AA62)</f>
        <v/>
      </c>
      <c r="X56" s="7" t="str">
        <f>IF(受験者名簿!AB62="","",受験者名簿!AB62)</f>
        <v/>
      </c>
      <c r="Y56" s="7" t="str">
        <f>""</f>
        <v/>
      </c>
      <c r="Z56" s="7" t="str">
        <f>""</f>
        <v/>
      </c>
      <c r="AA56" s="7" t="str">
        <f>""</f>
        <v/>
      </c>
      <c r="AB56" s="7" t="str">
        <f>""</f>
        <v/>
      </c>
      <c r="AC56" s="7" t="str">
        <f>IF(受験者名簿!I62="","",TRIM(受験者名簿!I62))</f>
        <v/>
      </c>
      <c r="AD56" s="7" t="str">
        <f>""</f>
        <v/>
      </c>
      <c r="AE56" s="7" t="str">
        <f>IF(受験者名簿!L62="","",受験者名簿!L62)</f>
        <v/>
      </c>
      <c r="AF56" s="7" t="str">
        <f>IF(受験者名簿!AH62="","",受験者名簿!AH62)</f>
        <v/>
      </c>
      <c r="AG56" s="7" t="str">
        <f>IF(受験者名簿!B62="","",受験者名簿!B62)</f>
        <v/>
      </c>
      <c r="AH56" s="8" t="str">
        <f>IF(受験者名簿!AG62="","",受験者名簿!AG62)</f>
        <v/>
      </c>
      <c r="AI56" s="7" t="str">
        <f ca="1">IF(受験者名簿!AI62="","",受験者名簿!AI62)</f>
        <v/>
      </c>
      <c r="AJ56" s="7" t="str">
        <f>IF(受験者名簿!AJ62="","",受験者名簿!AJ62)</f>
        <v/>
      </c>
      <c r="AK56" s="7" t="str">
        <f>IF(G56="","",受験者名簿!AU62)</f>
        <v/>
      </c>
      <c r="AL56" s="7" t="str">
        <f>IF($G56="","",申込責任者!$N$42)</f>
        <v/>
      </c>
      <c r="AM56" s="7" t="str">
        <f>IF($G56="","",申込責任者!$N$43)</f>
        <v/>
      </c>
      <c r="AN56" s="7" t="str">
        <f>IF($G56="","",申込責任者!$N$45)</f>
        <v/>
      </c>
      <c r="AO56" s="7" t="str">
        <f>IF($G56="","",申込責任者!$N$44)</f>
        <v/>
      </c>
      <c r="AP56" s="7" t="str">
        <f>IF($G56="","",申込責任者!$N$46)</f>
        <v/>
      </c>
      <c r="AQ56" s="7" t="str">
        <f>IF($G56="","",申込責任者!$N$47)</f>
        <v/>
      </c>
      <c r="AR56" s="7" t="str">
        <f>IF($G56="","",申込責任者!$N$48)</f>
        <v/>
      </c>
      <c r="AS56" s="7" t="str">
        <f>IF($G56="","",申込責任者!$N$49)</f>
        <v/>
      </c>
      <c r="AT56" s="7" t="str">
        <f>IF($G56="","",申込責任者!$N$50)</f>
        <v/>
      </c>
      <c r="AU56" s="7" t="str">
        <f>IF($G56="","",申込責任者!$N$51)</f>
        <v/>
      </c>
      <c r="AV56" s="7" t="str">
        <f>IF($G56="","",申込責任者!$N$52)</f>
        <v/>
      </c>
      <c r="AW56" s="7" t="str">
        <f>IF($G56="","",申込責任者!$N$53)</f>
        <v/>
      </c>
      <c r="AX56" s="7" t="str">
        <f>IF($G56="","",申込責任者!$N$54)</f>
        <v/>
      </c>
      <c r="AY56" s="6" t="str">
        <f>IF($G56="","",申込責任者!$G$30&amp;"")</f>
        <v/>
      </c>
      <c r="AZ56" s="7" t="str">
        <f>IF($G56="","",申込責任者!$N$23)</f>
        <v/>
      </c>
      <c r="BA56" s="6" t="str">
        <f>IF($G56="","",受験者名簿!AW62)</f>
        <v/>
      </c>
      <c r="BB56" s="6" t="str">
        <f>IF(G56="","",申込責任者!$N$36)</f>
        <v/>
      </c>
      <c r="BC56" s="6" t="str">
        <f t="shared" si="1"/>
        <v/>
      </c>
      <c r="BD56" s="6" t="str">
        <f t="shared" si="2"/>
        <v/>
      </c>
      <c r="BE56" s="6" t="str">
        <f>""</f>
        <v/>
      </c>
      <c r="BF56" s="6" t="str">
        <f>""</f>
        <v/>
      </c>
      <c r="BG56" s="6" t="str">
        <f t="shared" si="3"/>
        <v/>
      </c>
      <c r="BH56" s="6" t="str">
        <f t="shared" si="4"/>
        <v/>
      </c>
      <c r="BI56" s="6" t="str">
        <f>IF(G56="","",申込責任者!$N$11)</f>
        <v/>
      </c>
      <c r="BJ56" s="6" t="str">
        <f>IF(H56="","",申込責任者!$N$12)</f>
        <v/>
      </c>
    </row>
    <row r="57" spans="1:62">
      <c r="A57" s="6" t="str">
        <f>IF(受験者名簿!C63="","",受験者名簿!A63)</f>
        <v/>
      </c>
      <c r="B57" s="7" t="str">
        <f>IF(受験者名簿!AF63="","",受験者名簿!AF63)</f>
        <v/>
      </c>
      <c r="C57" s="7" t="str">
        <f t="shared" si="0"/>
        <v/>
      </c>
      <c r="D57" s="7" t="str">
        <f>IF(受験者名簿!K63="","",受験者名簿!K63)</f>
        <v/>
      </c>
      <c r="E57" s="7" t="str">
        <f>IF(受験者名簿!AK63="","",受験者名簿!AK63)</f>
        <v/>
      </c>
      <c r="F57" s="7" t="str">
        <f>IF(受験者名簿!J63="","",TEXT(SUBSTITUTE(受験者名簿!J63,".","/"),"yyyy/mm/dd"))</f>
        <v/>
      </c>
      <c r="G57" s="7" t="str">
        <f>IF(受験者名簿!C63="","",TRIM(受験者名簿!C63))</f>
        <v/>
      </c>
      <c r="H57" s="7" t="str">
        <f>IF(受験者名簿!D63="","",TRIM(受験者名簿!D63))</f>
        <v/>
      </c>
      <c r="I57" s="7" t="str">
        <f>IF(受験者名簿!E63="","",DBCS(TRIM(PHONETIC(受験者名簿!E63))))</f>
        <v/>
      </c>
      <c r="J57" s="7" t="str">
        <f>IF(受験者名簿!F63="","",DBCS(TRIM(PHONETIC(受験者名簿!F63))))</f>
        <v/>
      </c>
      <c r="K57" s="7" t="str">
        <f>IF(受験者名簿!G63="","",TRIM(PROPER(受験者名簿!G63)))</f>
        <v/>
      </c>
      <c r="L57" s="7" t="str">
        <f>IF(受験者名簿!H63="","",TRIM(PROPER(受験者名簿!H63)))</f>
        <v/>
      </c>
      <c r="M57" s="7" t="str">
        <f>IF(受験者名簿!R63="","",受験者名簿!R63)</f>
        <v/>
      </c>
      <c r="N57" s="7" t="str">
        <f>IF(M57="","",IF(受験者名簿!Q63="","後",受験者名簿!Q63))</f>
        <v/>
      </c>
      <c r="O57" s="7" t="str">
        <f>IF(受験者名簿!S63="","",受験者名簿!S63)</f>
        <v/>
      </c>
      <c r="P57" s="7" t="str">
        <f>IF(受験者名簿!T63="","",受験者名簿!T63)</f>
        <v/>
      </c>
      <c r="Q57" s="7" t="str">
        <f>IF(受験者名簿!U63="","",受験者名簿!U63)</f>
        <v/>
      </c>
      <c r="R57" s="7" t="str">
        <f>IF(受験者名簿!V63="","",受験者名簿!V63)</f>
        <v/>
      </c>
      <c r="S57" s="7" t="str">
        <f>IF(受験者名簿!W63="","",受験者名簿!W63)</f>
        <v/>
      </c>
      <c r="T57" s="7" t="str">
        <f>IF(受験者名簿!X63="","",受験者名簿!X63)</f>
        <v/>
      </c>
      <c r="U57" s="7" t="str">
        <f>IF(受験者名簿!Y63="","",受験者名簿!Y63)</f>
        <v/>
      </c>
      <c r="V57" s="7" t="str">
        <f>IF(受験者名簿!Z63="","",受験者名簿!Z63)</f>
        <v/>
      </c>
      <c r="W57" s="7" t="str">
        <f>IF(受験者名簿!AA63="","",受験者名簿!AA63)</f>
        <v/>
      </c>
      <c r="X57" s="7" t="str">
        <f>IF(受験者名簿!AB63="","",受験者名簿!AB63)</f>
        <v/>
      </c>
      <c r="Y57" s="7" t="str">
        <f>""</f>
        <v/>
      </c>
      <c r="Z57" s="7" t="str">
        <f>""</f>
        <v/>
      </c>
      <c r="AA57" s="7" t="str">
        <f>""</f>
        <v/>
      </c>
      <c r="AB57" s="7" t="str">
        <f>""</f>
        <v/>
      </c>
      <c r="AC57" s="7" t="str">
        <f>IF(受験者名簿!I63="","",TRIM(受験者名簿!I63))</f>
        <v/>
      </c>
      <c r="AD57" s="7" t="str">
        <f>""</f>
        <v/>
      </c>
      <c r="AE57" s="7" t="str">
        <f>IF(受験者名簿!L63="","",受験者名簿!L63)</f>
        <v/>
      </c>
      <c r="AF57" s="7" t="str">
        <f>IF(受験者名簿!AH63="","",受験者名簿!AH63)</f>
        <v/>
      </c>
      <c r="AG57" s="7" t="str">
        <f>IF(受験者名簿!B63="","",受験者名簿!B63)</f>
        <v/>
      </c>
      <c r="AH57" s="8" t="str">
        <f>IF(受験者名簿!AG63="","",受験者名簿!AG63)</f>
        <v/>
      </c>
      <c r="AI57" s="7" t="str">
        <f ca="1">IF(受験者名簿!AI63="","",受験者名簿!AI63)</f>
        <v/>
      </c>
      <c r="AJ57" s="7" t="str">
        <f>IF(受験者名簿!AJ63="","",受験者名簿!AJ63)</f>
        <v/>
      </c>
      <c r="AK57" s="7" t="str">
        <f>IF(G57="","",受験者名簿!AU63)</f>
        <v/>
      </c>
      <c r="AL57" s="7" t="str">
        <f>IF($G57="","",申込責任者!$N$42)</f>
        <v/>
      </c>
      <c r="AM57" s="7" t="str">
        <f>IF($G57="","",申込責任者!$N$43)</f>
        <v/>
      </c>
      <c r="AN57" s="7" t="str">
        <f>IF($G57="","",申込責任者!$N$45)</f>
        <v/>
      </c>
      <c r="AO57" s="7" t="str">
        <f>IF($G57="","",申込責任者!$N$44)</f>
        <v/>
      </c>
      <c r="AP57" s="7" t="str">
        <f>IF($G57="","",申込責任者!$N$46)</f>
        <v/>
      </c>
      <c r="AQ57" s="7" t="str">
        <f>IF($G57="","",申込責任者!$N$47)</f>
        <v/>
      </c>
      <c r="AR57" s="7" t="str">
        <f>IF($G57="","",申込責任者!$N$48)</f>
        <v/>
      </c>
      <c r="AS57" s="7" t="str">
        <f>IF($G57="","",申込責任者!$N$49)</f>
        <v/>
      </c>
      <c r="AT57" s="7" t="str">
        <f>IF($G57="","",申込責任者!$N$50)</f>
        <v/>
      </c>
      <c r="AU57" s="7" t="str">
        <f>IF($G57="","",申込責任者!$N$51)</f>
        <v/>
      </c>
      <c r="AV57" s="7" t="str">
        <f>IF($G57="","",申込責任者!$N$52)</f>
        <v/>
      </c>
      <c r="AW57" s="7" t="str">
        <f>IF($G57="","",申込責任者!$N$53)</f>
        <v/>
      </c>
      <c r="AX57" s="7" t="str">
        <f>IF($G57="","",申込責任者!$N$54)</f>
        <v/>
      </c>
      <c r="AY57" s="6" t="str">
        <f>IF($G57="","",申込責任者!$G$30&amp;"")</f>
        <v/>
      </c>
      <c r="AZ57" s="7" t="str">
        <f>IF($G57="","",申込責任者!$N$23)</f>
        <v/>
      </c>
      <c r="BA57" s="6" t="str">
        <f>IF($G57="","",受験者名簿!AW63)</f>
        <v/>
      </c>
      <c r="BB57" s="6" t="str">
        <f>IF(G57="","",申込責任者!$N$36)</f>
        <v/>
      </c>
      <c r="BC57" s="6" t="str">
        <f t="shared" si="1"/>
        <v/>
      </c>
      <c r="BD57" s="6" t="str">
        <f t="shared" si="2"/>
        <v/>
      </c>
      <c r="BE57" s="6" t="str">
        <f>""</f>
        <v/>
      </c>
      <c r="BF57" s="6" t="str">
        <f>""</f>
        <v/>
      </c>
      <c r="BG57" s="6" t="str">
        <f t="shared" si="3"/>
        <v/>
      </c>
      <c r="BH57" s="6" t="str">
        <f t="shared" si="4"/>
        <v/>
      </c>
      <c r="BI57" s="6" t="str">
        <f>IF(G57="","",申込責任者!$N$11)</f>
        <v/>
      </c>
      <c r="BJ57" s="6" t="str">
        <f>IF(H57="","",申込責任者!$N$12)</f>
        <v/>
      </c>
    </row>
    <row r="58" spans="1:62">
      <c r="A58" s="6" t="str">
        <f>IF(受験者名簿!C64="","",受験者名簿!A64)</f>
        <v/>
      </c>
      <c r="B58" s="7" t="str">
        <f>IF(受験者名簿!AF64="","",受験者名簿!AF64)</f>
        <v/>
      </c>
      <c r="C58" s="7" t="str">
        <f t="shared" si="0"/>
        <v/>
      </c>
      <c r="D58" s="7" t="str">
        <f>IF(受験者名簿!K64="","",受験者名簿!K64)</f>
        <v/>
      </c>
      <c r="E58" s="7" t="str">
        <f>IF(受験者名簿!AK64="","",受験者名簿!AK64)</f>
        <v/>
      </c>
      <c r="F58" s="7" t="str">
        <f>IF(受験者名簿!J64="","",TEXT(SUBSTITUTE(受験者名簿!J64,".","/"),"yyyy/mm/dd"))</f>
        <v/>
      </c>
      <c r="G58" s="7" t="str">
        <f>IF(受験者名簿!C64="","",TRIM(受験者名簿!C64))</f>
        <v/>
      </c>
      <c r="H58" s="7" t="str">
        <f>IF(受験者名簿!D64="","",TRIM(受験者名簿!D64))</f>
        <v/>
      </c>
      <c r="I58" s="7" t="str">
        <f>IF(受験者名簿!E64="","",DBCS(TRIM(PHONETIC(受験者名簿!E64))))</f>
        <v/>
      </c>
      <c r="J58" s="7" t="str">
        <f>IF(受験者名簿!F64="","",DBCS(TRIM(PHONETIC(受験者名簿!F64))))</f>
        <v/>
      </c>
      <c r="K58" s="7" t="str">
        <f>IF(受験者名簿!G64="","",TRIM(PROPER(受験者名簿!G64)))</f>
        <v/>
      </c>
      <c r="L58" s="7" t="str">
        <f>IF(受験者名簿!H64="","",TRIM(PROPER(受験者名簿!H64)))</f>
        <v/>
      </c>
      <c r="M58" s="7" t="str">
        <f>IF(受験者名簿!R64="","",受験者名簿!R64)</f>
        <v/>
      </c>
      <c r="N58" s="7" t="str">
        <f>IF(M58="","",IF(受験者名簿!Q64="","後",受験者名簿!Q64))</f>
        <v/>
      </c>
      <c r="O58" s="7" t="str">
        <f>IF(受験者名簿!S64="","",受験者名簿!S64)</f>
        <v/>
      </c>
      <c r="P58" s="7" t="str">
        <f>IF(受験者名簿!T64="","",受験者名簿!T64)</f>
        <v/>
      </c>
      <c r="Q58" s="7" t="str">
        <f>IF(受験者名簿!U64="","",受験者名簿!U64)</f>
        <v/>
      </c>
      <c r="R58" s="7" t="str">
        <f>IF(受験者名簿!V64="","",受験者名簿!V64)</f>
        <v/>
      </c>
      <c r="S58" s="7" t="str">
        <f>IF(受験者名簿!W64="","",受験者名簿!W64)</f>
        <v/>
      </c>
      <c r="T58" s="7" t="str">
        <f>IF(受験者名簿!X64="","",受験者名簿!X64)</f>
        <v/>
      </c>
      <c r="U58" s="7" t="str">
        <f>IF(受験者名簿!Y64="","",受験者名簿!Y64)</f>
        <v/>
      </c>
      <c r="V58" s="7" t="str">
        <f>IF(受験者名簿!Z64="","",受験者名簿!Z64)</f>
        <v/>
      </c>
      <c r="W58" s="7" t="str">
        <f>IF(受験者名簿!AA64="","",受験者名簿!AA64)</f>
        <v/>
      </c>
      <c r="X58" s="7" t="str">
        <f>IF(受験者名簿!AB64="","",受験者名簿!AB64)</f>
        <v/>
      </c>
      <c r="Y58" s="7" t="str">
        <f>""</f>
        <v/>
      </c>
      <c r="Z58" s="7" t="str">
        <f>""</f>
        <v/>
      </c>
      <c r="AA58" s="7" t="str">
        <f>""</f>
        <v/>
      </c>
      <c r="AB58" s="7" t="str">
        <f>""</f>
        <v/>
      </c>
      <c r="AC58" s="7" t="str">
        <f>IF(受験者名簿!I64="","",TRIM(受験者名簿!I64))</f>
        <v/>
      </c>
      <c r="AD58" s="7" t="str">
        <f>""</f>
        <v/>
      </c>
      <c r="AE58" s="7" t="str">
        <f>IF(受験者名簿!L64="","",受験者名簿!L64)</f>
        <v/>
      </c>
      <c r="AF58" s="7" t="str">
        <f>IF(受験者名簿!AH64="","",受験者名簿!AH64)</f>
        <v/>
      </c>
      <c r="AG58" s="7" t="str">
        <f>IF(受験者名簿!B64="","",受験者名簿!B64)</f>
        <v/>
      </c>
      <c r="AH58" s="8" t="str">
        <f>IF(受験者名簿!AG64="","",受験者名簿!AG64)</f>
        <v/>
      </c>
      <c r="AI58" s="7" t="str">
        <f ca="1">IF(受験者名簿!AI64="","",受験者名簿!AI64)</f>
        <v/>
      </c>
      <c r="AJ58" s="7" t="str">
        <f>IF(受験者名簿!AJ64="","",受験者名簿!AJ64)</f>
        <v/>
      </c>
      <c r="AK58" s="7" t="str">
        <f>IF(G58="","",受験者名簿!AU64)</f>
        <v/>
      </c>
      <c r="AL58" s="7" t="str">
        <f>IF($G58="","",申込責任者!$N$42)</f>
        <v/>
      </c>
      <c r="AM58" s="7" t="str">
        <f>IF($G58="","",申込責任者!$N$43)</f>
        <v/>
      </c>
      <c r="AN58" s="7" t="str">
        <f>IF($G58="","",申込責任者!$N$45)</f>
        <v/>
      </c>
      <c r="AO58" s="7" t="str">
        <f>IF($G58="","",申込責任者!$N$44)</f>
        <v/>
      </c>
      <c r="AP58" s="7" t="str">
        <f>IF($G58="","",申込責任者!$N$46)</f>
        <v/>
      </c>
      <c r="AQ58" s="7" t="str">
        <f>IF($G58="","",申込責任者!$N$47)</f>
        <v/>
      </c>
      <c r="AR58" s="7" t="str">
        <f>IF($G58="","",申込責任者!$N$48)</f>
        <v/>
      </c>
      <c r="AS58" s="7" t="str">
        <f>IF($G58="","",申込責任者!$N$49)</f>
        <v/>
      </c>
      <c r="AT58" s="7" t="str">
        <f>IF($G58="","",申込責任者!$N$50)</f>
        <v/>
      </c>
      <c r="AU58" s="7" t="str">
        <f>IF($G58="","",申込責任者!$N$51)</f>
        <v/>
      </c>
      <c r="AV58" s="7" t="str">
        <f>IF($G58="","",申込責任者!$N$52)</f>
        <v/>
      </c>
      <c r="AW58" s="7" t="str">
        <f>IF($G58="","",申込責任者!$N$53)</f>
        <v/>
      </c>
      <c r="AX58" s="7" t="str">
        <f>IF($G58="","",申込責任者!$N$54)</f>
        <v/>
      </c>
      <c r="AY58" s="6" t="str">
        <f>IF($G58="","",申込責任者!$G$30&amp;"")</f>
        <v/>
      </c>
      <c r="AZ58" s="7" t="str">
        <f>IF($G58="","",申込責任者!$N$23)</f>
        <v/>
      </c>
      <c r="BA58" s="6" t="str">
        <f>IF($G58="","",受験者名簿!AW64)</f>
        <v/>
      </c>
      <c r="BB58" s="6" t="str">
        <f>IF(G58="","",申込責任者!$N$36)</f>
        <v/>
      </c>
      <c r="BC58" s="6" t="str">
        <f t="shared" si="1"/>
        <v/>
      </c>
      <c r="BD58" s="6" t="str">
        <f t="shared" si="2"/>
        <v/>
      </c>
      <c r="BE58" s="6" t="str">
        <f>""</f>
        <v/>
      </c>
      <c r="BF58" s="6" t="str">
        <f>""</f>
        <v/>
      </c>
      <c r="BG58" s="6" t="str">
        <f t="shared" si="3"/>
        <v/>
      </c>
      <c r="BH58" s="6" t="str">
        <f t="shared" si="4"/>
        <v/>
      </c>
      <c r="BI58" s="6" t="str">
        <f>IF(G58="","",申込責任者!$N$11)</f>
        <v/>
      </c>
      <c r="BJ58" s="6" t="str">
        <f>IF(H58="","",申込責任者!$N$12)</f>
        <v/>
      </c>
    </row>
    <row r="59" spans="1:62">
      <c r="A59" s="6" t="str">
        <f>IF(受験者名簿!C65="","",受験者名簿!A65)</f>
        <v/>
      </c>
      <c r="B59" s="7" t="str">
        <f>IF(受験者名簿!AF65="","",受験者名簿!AF65)</f>
        <v/>
      </c>
      <c r="C59" s="7" t="str">
        <f t="shared" si="0"/>
        <v/>
      </c>
      <c r="D59" s="7" t="str">
        <f>IF(受験者名簿!K65="","",受験者名簿!K65)</f>
        <v/>
      </c>
      <c r="E59" s="7" t="str">
        <f>IF(受験者名簿!AK65="","",受験者名簿!AK65)</f>
        <v/>
      </c>
      <c r="F59" s="7" t="str">
        <f>IF(受験者名簿!J65="","",TEXT(SUBSTITUTE(受験者名簿!J65,".","/"),"yyyy/mm/dd"))</f>
        <v/>
      </c>
      <c r="G59" s="7" t="str">
        <f>IF(受験者名簿!C65="","",TRIM(受験者名簿!C65))</f>
        <v/>
      </c>
      <c r="H59" s="7" t="str">
        <f>IF(受験者名簿!D65="","",TRIM(受験者名簿!D65))</f>
        <v/>
      </c>
      <c r="I59" s="7" t="str">
        <f>IF(受験者名簿!E65="","",DBCS(TRIM(PHONETIC(受験者名簿!E65))))</f>
        <v/>
      </c>
      <c r="J59" s="7" t="str">
        <f>IF(受験者名簿!F65="","",DBCS(TRIM(PHONETIC(受験者名簿!F65))))</f>
        <v/>
      </c>
      <c r="K59" s="7" t="str">
        <f>IF(受験者名簿!G65="","",TRIM(PROPER(受験者名簿!G65)))</f>
        <v/>
      </c>
      <c r="L59" s="7" t="str">
        <f>IF(受験者名簿!H65="","",TRIM(PROPER(受験者名簿!H65)))</f>
        <v/>
      </c>
      <c r="M59" s="7" t="str">
        <f>IF(受験者名簿!R65="","",受験者名簿!R65)</f>
        <v/>
      </c>
      <c r="N59" s="7" t="str">
        <f>IF(M59="","",IF(受験者名簿!Q65="","後",受験者名簿!Q65))</f>
        <v/>
      </c>
      <c r="O59" s="7" t="str">
        <f>IF(受験者名簿!S65="","",受験者名簿!S65)</f>
        <v/>
      </c>
      <c r="P59" s="7" t="str">
        <f>IF(受験者名簿!T65="","",受験者名簿!T65)</f>
        <v/>
      </c>
      <c r="Q59" s="7" t="str">
        <f>IF(受験者名簿!U65="","",受験者名簿!U65)</f>
        <v/>
      </c>
      <c r="R59" s="7" t="str">
        <f>IF(受験者名簿!V65="","",受験者名簿!V65)</f>
        <v/>
      </c>
      <c r="S59" s="7" t="str">
        <f>IF(受験者名簿!W65="","",受験者名簿!W65)</f>
        <v/>
      </c>
      <c r="T59" s="7" t="str">
        <f>IF(受験者名簿!X65="","",受験者名簿!X65)</f>
        <v/>
      </c>
      <c r="U59" s="7" t="str">
        <f>IF(受験者名簿!Y65="","",受験者名簿!Y65)</f>
        <v/>
      </c>
      <c r="V59" s="7" t="str">
        <f>IF(受験者名簿!Z65="","",受験者名簿!Z65)</f>
        <v/>
      </c>
      <c r="W59" s="7" t="str">
        <f>IF(受験者名簿!AA65="","",受験者名簿!AA65)</f>
        <v/>
      </c>
      <c r="X59" s="7" t="str">
        <f>IF(受験者名簿!AB65="","",受験者名簿!AB65)</f>
        <v/>
      </c>
      <c r="Y59" s="7" t="str">
        <f>""</f>
        <v/>
      </c>
      <c r="Z59" s="7" t="str">
        <f>""</f>
        <v/>
      </c>
      <c r="AA59" s="7" t="str">
        <f>""</f>
        <v/>
      </c>
      <c r="AB59" s="7" t="str">
        <f>""</f>
        <v/>
      </c>
      <c r="AC59" s="7" t="str">
        <f>IF(受験者名簿!I65="","",TRIM(受験者名簿!I65))</f>
        <v/>
      </c>
      <c r="AD59" s="7" t="str">
        <f>""</f>
        <v/>
      </c>
      <c r="AE59" s="7" t="str">
        <f>IF(受験者名簿!L65="","",受験者名簿!L65)</f>
        <v/>
      </c>
      <c r="AF59" s="7" t="str">
        <f>IF(受験者名簿!AH65="","",受験者名簿!AH65)</f>
        <v/>
      </c>
      <c r="AG59" s="7" t="str">
        <f>IF(受験者名簿!B65="","",受験者名簿!B65)</f>
        <v/>
      </c>
      <c r="AH59" s="8" t="str">
        <f>IF(受験者名簿!AG65="","",受験者名簿!AG65)</f>
        <v/>
      </c>
      <c r="AI59" s="7" t="str">
        <f ca="1">IF(受験者名簿!AI65="","",受験者名簿!AI65)</f>
        <v/>
      </c>
      <c r="AJ59" s="7" t="str">
        <f>IF(受験者名簿!AJ65="","",受験者名簿!AJ65)</f>
        <v/>
      </c>
      <c r="AK59" s="7" t="str">
        <f>IF(G59="","",受験者名簿!AU65)</f>
        <v/>
      </c>
      <c r="AL59" s="7" t="str">
        <f>IF($G59="","",申込責任者!$N$42)</f>
        <v/>
      </c>
      <c r="AM59" s="7" t="str">
        <f>IF($G59="","",申込責任者!$N$43)</f>
        <v/>
      </c>
      <c r="AN59" s="7" t="str">
        <f>IF($G59="","",申込責任者!$N$45)</f>
        <v/>
      </c>
      <c r="AO59" s="7" t="str">
        <f>IF($G59="","",申込責任者!$N$44)</f>
        <v/>
      </c>
      <c r="AP59" s="7" t="str">
        <f>IF($G59="","",申込責任者!$N$46)</f>
        <v/>
      </c>
      <c r="AQ59" s="7" t="str">
        <f>IF($G59="","",申込責任者!$N$47)</f>
        <v/>
      </c>
      <c r="AR59" s="7" t="str">
        <f>IF($G59="","",申込責任者!$N$48)</f>
        <v/>
      </c>
      <c r="AS59" s="7" t="str">
        <f>IF($G59="","",申込責任者!$N$49)</f>
        <v/>
      </c>
      <c r="AT59" s="7" t="str">
        <f>IF($G59="","",申込責任者!$N$50)</f>
        <v/>
      </c>
      <c r="AU59" s="7" t="str">
        <f>IF($G59="","",申込責任者!$N$51)</f>
        <v/>
      </c>
      <c r="AV59" s="7" t="str">
        <f>IF($G59="","",申込責任者!$N$52)</f>
        <v/>
      </c>
      <c r="AW59" s="7" t="str">
        <f>IF($G59="","",申込責任者!$N$53)</f>
        <v/>
      </c>
      <c r="AX59" s="7" t="str">
        <f>IF($G59="","",申込責任者!$N$54)</f>
        <v/>
      </c>
      <c r="AY59" s="6" t="str">
        <f>IF($G59="","",申込責任者!$G$30&amp;"")</f>
        <v/>
      </c>
      <c r="AZ59" s="7" t="str">
        <f>IF($G59="","",申込責任者!$N$23)</f>
        <v/>
      </c>
      <c r="BA59" s="6" t="str">
        <f>IF($G59="","",受験者名簿!AW65)</f>
        <v/>
      </c>
      <c r="BB59" s="6" t="str">
        <f>IF(G59="","",申込責任者!$N$36)</f>
        <v/>
      </c>
      <c r="BC59" s="6" t="str">
        <f t="shared" si="1"/>
        <v/>
      </c>
      <c r="BD59" s="6" t="str">
        <f t="shared" si="2"/>
        <v/>
      </c>
      <c r="BE59" s="6" t="str">
        <f>""</f>
        <v/>
      </c>
      <c r="BF59" s="6" t="str">
        <f>""</f>
        <v/>
      </c>
      <c r="BG59" s="6" t="str">
        <f t="shared" si="3"/>
        <v/>
      </c>
      <c r="BH59" s="6" t="str">
        <f t="shared" si="4"/>
        <v/>
      </c>
      <c r="BI59" s="6" t="str">
        <f>IF(G59="","",申込責任者!$N$11)</f>
        <v/>
      </c>
      <c r="BJ59" s="6" t="str">
        <f>IF(H59="","",申込責任者!$N$12)</f>
        <v/>
      </c>
    </row>
    <row r="60" spans="1:62">
      <c r="A60" s="6" t="str">
        <f>IF(受験者名簿!C66="","",受験者名簿!A66)</f>
        <v/>
      </c>
      <c r="B60" s="7" t="str">
        <f>IF(受験者名簿!AF66="","",受験者名簿!AF66)</f>
        <v/>
      </c>
      <c r="C60" s="7" t="str">
        <f t="shared" si="0"/>
        <v/>
      </c>
      <c r="D60" s="7" t="str">
        <f>IF(受験者名簿!K66="","",受験者名簿!K66)</f>
        <v/>
      </c>
      <c r="E60" s="7" t="str">
        <f>IF(受験者名簿!AK66="","",受験者名簿!AK66)</f>
        <v/>
      </c>
      <c r="F60" s="7" t="str">
        <f>IF(受験者名簿!J66="","",TEXT(SUBSTITUTE(受験者名簿!J66,".","/"),"yyyy/mm/dd"))</f>
        <v/>
      </c>
      <c r="G60" s="7" t="str">
        <f>IF(受験者名簿!C66="","",TRIM(受験者名簿!C66))</f>
        <v/>
      </c>
      <c r="H60" s="7" t="str">
        <f>IF(受験者名簿!D66="","",TRIM(受験者名簿!D66))</f>
        <v/>
      </c>
      <c r="I60" s="7" t="str">
        <f>IF(受験者名簿!E66="","",DBCS(TRIM(PHONETIC(受験者名簿!E66))))</f>
        <v/>
      </c>
      <c r="J60" s="7" t="str">
        <f>IF(受験者名簿!F66="","",DBCS(TRIM(PHONETIC(受験者名簿!F66))))</f>
        <v/>
      </c>
      <c r="K60" s="7" t="str">
        <f>IF(受験者名簿!G66="","",TRIM(PROPER(受験者名簿!G66)))</f>
        <v/>
      </c>
      <c r="L60" s="7" t="str">
        <f>IF(受験者名簿!H66="","",TRIM(PROPER(受験者名簿!H66)))</f>
        <v/>
      </c>
      <c r="M60" s="7" t="str">
        <f>IF(受験者名簿!R66="","",受験者名簿!R66)</f>
        <v/>
      </c>
      <c r="N60" s="7" t="str">
        <f>IF(M60="","",IF(受験者名簿!Q66="","後",受験者名簿!Q66))</f>
        <v/>
      </c>
      <c r="O60" s="7" t="str">
        <f>IF(受験者名簿!S66="","",受験者名簿!S66)</f>
        <v/>
      </c>
      <c r="P60" s="7" t="str">
        <f>IF(受験者名簿!T66="","",受験者名簿!T66)</f>
        <v/>
      </c>
      <c r="Q60" s="7" t="str">
        <f>IF(受験者名簿!U66="","",受験者名簿!U66)</f>
        <v/>
      </c>
      <c r="R60" s="7" t="str">
        <f>IF(受験者名簿!V66="","",受験者名簿!V66)</f>
        <v/>
      </c>
      <c r="S60" s="7" t="str">
        <f>IF(受験者名簿!W66="","",受験者名簿!W66)</f>
        <v/>
      </c>
      <c r="T60" s="7" t="str">
        <f>IF(受験者名簿!X66="","",受験者名簿!X66)</f>
        <v/>
      </c>
      <c r="U60" s="7" t="str">
        <f>IF(受験者名簿!Y66="","",受験者名簿!Y66)</f>
        <v/>
      </c>
      <c r="V60" s="7" t="str">
        <f>IF(受験者名簿!Z66="","",受験者名簿!Z66)</f>
        <v/>
      </c>
      <c r="W60" s="7" t="str">
        <f>IF(受験者名簿!AA66="","",受験者名簿!AA66)</f>
        <v/>
      </c>
      <c r="X60" s="7" t="str">
        <f>IF(受験者名簿!AB66="","",受験者名簿!AB66)</f>
        <v/>
      </c>
      <c r="Y60" s="7" t="str">
        <f>""</f>
        <v/>
      </c>
      <c r="Z60" s="7" t="str">
        <f>""</f>
        <v/>
      </c>
      <c r="AA60" s="7" t="str">
        <f>""</f>
        <v/>
      </c>
      <c r="AB60" s="7" t="str">
        <f>""</f>
        <v/>
      </c>
      <c r="AC60" s="7" t="str">
        <f>IF(受験者名簿!I66="","",TRIM(受験者名簿!I66))</f>
        <v/>
      </c>
      <c r="AD60" s="7" t="str">
        <f>""</f>
        <v/>
      </c>
      <c r="AE60" s="7" t="str">
        <f>IF(受験者名簿!L66="","",受験者名簿!L66)</f>
        <v/>
      </c>
      <c r="AF60" s="7" t="str">
        <f>IF(受験者名簿!AH66="","",受験者名簿!AH66)</f>
        <v/>
      </c>
      <c r="AG60" s="7" t="str">
        <f>IF(受験者名簿!B66="","",受験者名簿!B66)</f>
        <v/>
      </c>
      <c r="AH60" s="8" t="str">
        <f>IF(受験者名簿!AG66="","",受験者名簿!AG66)</f>
        <v/>
      </c>
      <c r="AI60" s="7" t="str">
        <f ca="1">IF(受験者名簿!AI66="","",受験者名簿!AI66)</f>
        <v/>
      </c>
      <c r="AJ60" s="7" t="str">
        <f>IF(受験者名簿!AJ66="","",受験者名簿!AJ66)</f>
        <v/>
      </c>
      <c r="AK60" s="7" t="str">
        <f>IF(G60="","",受験者名簿!AU66)</f>
        <v/>
      </c>
      <c r="AL60" s="7" t="str">
        <f>IF($G60="","",申込責任者!$N$42)</f>
        <v/>
      </c>
      <c r="AM60" s="7" t="str">
        <f>IF($G60="","",申込責任者!$N$43)</f>
        <v/>
      </c>
      <c r="AN60" s="7" t="str">
        <f>IF($G60="","",申込責任者!$N$45)</f>
        <v/>
      </c>
      <c r="AO60" s="7" t="str">
        <f>IF($G60="","",申込責任者!$N$44)</f>
        <v/>
      </c>
      <c r="AP60" s="7" t="str">
        <f>IF($G60="","",申込責任者!$N$46)</f>
        <v/>
      </c>
      <c r="AQ60" s="7" t="str">
        <f>IF($G60="","",申込責任者!$N$47)</f>
        <v/>
      </c>
      <c r="AR60" s="7" t="str">
        <f>IF($G60="","",申込責任者!$N$48)</f>
        <v/>
      </c>
      <c r="AS60" s="7" t="str">
        <f>IF($G60="","",申込責任者!$N$49)</f>
        <v/>
      </c>
      <c r="AT60" s="7" t="str">
        <f>IF($G60="","",申込責任者!$N$50)</f>
        <v/>
      </c>
      <c r="AU60" s="7" t="str">
        <f>IF($G60="","",申込責任者!$N$51)</f>
        <v/>
      </c>
      <c r="AV60" s="7" t="str">
        <f>IF($G60="","",申込責任者!$N$52)</f>
        <v/>
      </c>
      <c r="AW60" s="7" t="str">
        <f>IF($G60="","",申込責任者!$N$53)</f>
        <v/>
      </c>
      <c r="AX60" s="7" t="str">
        <f>IF($G60="","",申込責任者!$N$54)</f>
        <v/>
      </c>
      <c r="AY60" s="6" t="str">
        <f>IF($G60="","",申込責任者!$G$30&amp;"")</f>
        <v/>
      </c>
      <c r="AZ60" s="7" t="str">
        <f>IF($G60="","",申込責任者!$N$23)</f>
        <v/>
      </c>
      <c r="BA60" s="6" t="str">
        <f>IF($G60="","",受験者名簿!AW66)</f>
        <v/>
      </c>
      <c r="BB60" s="6" t="str">
        <f>IF(G60="","",申込責任者!$N$36)</f>
        <v/>
      </c>
      <c r="BC60" s="6" t="str">
        <f t="shared" si="1"/>
        <v/>
      </c>
      <c r="BD60" s="6" t="str">
        <f t="shared" si="2"/>
        <v/>
      </c>
      <c r="BE60" s="6" t="str">
        <f>""</f>
        <v/>
      </c>
      <c r="BF60" s="6" t="str">
        <f>""</f>
        <v/>
      </c>
      <c r="BG60" s="6" t="str">
        <f t="shared" si="3"/>
        <v/>
      </c>
      <c r="BH60" s="6" t="str">
        <f t="shared" si="4"/>
        <v/>
      </c>
      <c r="BI60" s="6" t="str">
        <f>IF(G60="","",申込責任者!$N$11)</f>
        <v/>
      </c>
      <c r="BJ60" s="6" t="str">
        <f>IF(H60="","",申込責任者!$N$12)</f>
        <v/>
      </c>
    </row>
    <row r="61" spans="1:62">
      <c r="A61" s="6" t="str">
        <f>IF(受験者名簿!C67="","",受験者名簿!A67)</f>
        <v/>
      </c>
      <c r="B61" s="7" t="str">
        <f>IF(受験者名簿!AF67="","",受験者名簿!AF67)</f>
        <v/>
      </c>
      <c r="C61" s="7" t="str">
        <f t="shared" si="0"/>
        <v/>
      </c>
      <c r="D61" s="7" t="str">
        <f>IF(受験者名簿!K67="","",受験者名簿!K67)</f>
        <v/>
      </c>
      <c r="E61" s="7" t="str">
        <f>IF(受験者名簿!AK67="","",受験者名簿!AK67)</f>
        <v/>
      </c>
      <c r="F61" s="7" t="str">
        <f>IF(受験者名簿!J67="","",TEXT(SUBSTITUTE(受験者名簿!J67,".","/"),"yyyy/mm/dd"))</f>
        <v/>
      </c>
      <c r="G61" s="7" t="str">
        <f>IF(受験者名簿!C67="","",TRIM(受験者名簿!C67))</f>
        <v/>
      </c>
      <c r="H61" s="7" t="str">
        <f>IF(受験者名簿!D67="","",TRIM(受験者名簿!D67))</f>
        <v/>
      </c>
      <c r="I61" s="7" t="str">
        <f>IF(受験者名簿!E67="","",DBCS(TRIM(PHONETIC(受験者名簿!E67))))</f>
        <v/>
      </c>
      <c r="J61" s="7" t="str">
        <f>IF(受験者名簿!F67="","",DBCS(TRIM(PHONETIC(受験者名簿!F67))))</f>
        <v/>
      </c>
      <c r="K61" s="7" t="str">
        <f>IF(受験者名簿!G67="","",TRIM(PROPER(受験者名簿!G67)))</f>
        <v/>
      </c>
      <c r="L61" s="7" t="str">
        <f>IF(受験者名簿!H67="","",TRIM(PROPER(受験者名簿!H67)))</f>
        <v/>
      </c>
      <c r="M61" s="7" t="str">
        <f>IF(受験者名簿!R67="","",受験者名簿!R67)</f>
        <v/>
      </c>
      <c r="N61" s="7" t="str">
        <f>IF(M61="","",IF(受験者名簿!Q67="","後",受験者名簿!Q67))</f>
        <v/>
      </c>
      <c r="O61" s="7" t="str">
        <f>IF(受験者名簿!S67="","",受験者名簿!S67)</f>
        <v/>
      </c>
      <c r="P61" s="7" t="str">
        <f>IF(受験者名簿!T67="","",受験者名簿!T67)</f>
        <v/>
      </c>
      <c r="Q61" s="7" t="str">
        <f>IF(受験者名簿!U67="","",受験者名簿!U67)</f>
        <v/>
      </c>
      <c r="R61" s="7" t="str">
        <f>IF(受験者名簿!V67="","",受験者名簿!V67)</f>
        <v/>
      </c>
      <c r="S61" s="7" t="str">
        <f>IF(受験者名簿!W67="","",受験者名簿!W67)</f>
        <v/>
      </c>
      <c r="T61" s="7" t="str">
        <f>IF(受験者名簿!X67="","",受験者名簿!X67)</f>
        <v/>
      </c>
      <c r="U61" s="7" t="str">
        <f>IF(受験者名簿!Y67="","",受験者名簿!Y67)</f>
        <v/>
      </c>
      <c r="V61" s="7" t="str">
        <f>IF(受験者名簿!Z67="","",受験者名簿!Z67)</f>
        <v/>
      </c>
      <c r="W61" s="7" t="str">
        <f>IF(受験者名簿!AA67="","",受験者名簿!AA67)</f>
        <v/>
      </c>
      <c r="X61" s="7" t="str">
        <f>IF(受験者名簿!AB67="","",受験者名簿!AB67)</f>
        <v/>
      </c>
      <c r="Y61" s="7" t="str">
        <f>""</f>
        <v/>
      </c>
      <c r="Z61" s="7" t="str">
        <f>""</f>
        <v/>
      </c>
      <c r="AA61" s="7" t="str">
        <f>""</f>
        <v/>
      </c>
      <c r="AB61" s="7" t="str">
        <f>""</f>
        <v/>
      </c>
      <c r="AC61" s="7" t="str">
        <f>IF(受験者名簿!I67="","",TRIM(受験者名簿!I67))</f>
        <v/>
      </c>
      <c r="AD61" s="7" t="str">
        <f>""</f>
        <v/>
      </c>
      <c r="AE61" s="7" t="str">
        <f>IF(受験者名簿!L67="","",受験者名簿!L67)</f>
        <v/>
      </c>
      <c r="AF61" s="7" t="str">
        <f>IF(受験者名簿!AH67="","",受験者名簿!AH67)</f>
        <v/>
      </c>
      <c r="AG61" s="7" t="str">
        <f>IF(受験者名簿!B67="","",受験者名簿!B67)</f>
        <v/>
      </c>
      <c r="AH61" s="8" t="str">
        <f>IF(受験者名簿!AG67="","",受験者名簿!AG67)</f>
        <v/>
      </c>
      <c r="AI61" s="7" t="str">
        <f ca="1">IF(受験者名簿!AI67="","",受験者名簿!AI67)</f>
        <v/>
      </c>
      <c r="AJ61" s="7" t="str">
        <f>IF(受験者名簿!AJ67="","",受験者名簿!AJ67)</f>
        <v/>
      </c>
      <c r="AK61" s="7" t="str">
        <f>IF(G61="","",受験者名簿!AU67)</f>
        <v/>
      </c>
      <c r="AL61" s="7" t="str">
        <f>IF($G61="","",申込責任者!$N$42)</f>
        <v/>
      </c>
      <c r="AM61" s="7" t="str">
        <f>IF($G61="","",申込責任者!$N$43)</f>
        <v/>
      </c>
      <c r="AN61" s="7" t="str">
        <f>IF($G61="","",申込責任者!$N$45)</f>
        <v/>
      </c>
      <c r="AO61" s="7" t="str">
        <f>IF($G61="","",申込責任者!$N$44)</f>
        <v/>
      </c>
      <c r="AP61" s="7" t="str">
        <f>IF($G61="","",申込責任者!$N$46)</f>
        <v/>
      </c>
      <c r="AQ61" s="7" t="str">
        <f>IF($G61="","",申込責任者!$N$47)</f>
        <v/>
      </c>
      <c r="AR61" s="7" t="str">
        <f>IF($G61="","",申込責任者!$N$48)</f>
        <v/>
      </c>
      <c r="AS61" s="7" t="str">
        <f>IF($G61="","",申込責任者!$N$49)</f>
        <v/>
      </c>
      <c r="AT61" s="7" t="str">
        <f>IF($G61="","",申込責任者!$N$50)</f>
        <v/>
      </c>
      <c r="AU61" s="7" t="str">
        <f>IF($G61="","",申込責任者!$N$51)</f>
        <v/>
      </c>
      <c r="AV61" s="7" t="str">
        <f>IF($G61="","",申込責任者!$N$52)</f>
        <v/>
      </c>
      <c r="AW61" s="7" t="str">
        <f>IF($G61="","",申込責任者!$N$53)</f>
        <v/>
      </c>
      <c r="AX61" s="7" t="str">
        <f>IF($G61="","",申込責任者!$N$54)</f>
        <v/>
      </c>
      <c r="AY61" s="6" t="str">
        <f>IF($G61="","",申込責任者!$G$30&amp;"")</f>
        <v/>
      </c>
      <c r="AZ61" s="7" t="str">
        <f>IF($G61="","",申込責任者!$N$23)</f>
        <v/>
      </c>
      <c r="BA61" s="6" t="str">
        <f>IF($G61="","",受験者名簿!AW67)</f>
        <v/>
      </c>
      <c r="BB61" s="6" t="str">
        <f>IF(G61="","",申込責任者!$N$36)</f>
        <v/>
      </c>
      <c r="BC61" s="6" t="str">
        <f t="shared" si="1"/>
        <v/>
      </c>
      <c r="BD61" s="6" t="str">
        <f t="shared" si="2"/>
        <v/>
      </c>
      <c r="BE61" s="6" t="str">
        <f>""</f>
        <v/>
      </c>
      <c r="BF61" s="6" t="str">
        <f>""</f>
        <v/>
      </c>
      <c r="BG61" s="6" t="str">
        <f t="shared" si="3"/>
        <v/>
      </c>
      <c r="BH61" s="6" t="str">
        <f t="shared" si="4"/>
        <v/>
      </c>
      <c r="BI61" s="6" t="str">
        <f>IF(G61="","",申込責任者!$N$11)</f>
        <v/>
      </c>
      <c r="BJ61" s="6" t="str">
        <f>IF(H61="","",申込責任者!$N$12)</f>
        <v/>
      </c>
    </row>
    <row r="62" spans="1:62">
      <c r="A62" s="6" t="str">
        <f>IF(受験者名簿!C68="","",受験者名簿!A68)</f>
        <v/>
      </c>
      <c r="B62" s="7" t="str">
        <f>IF(受験者名簿!AF68="","",受験者名簿!AF68)</f>
        <v/>
      </c>
      <c r="C62" s="7" t="str">
        <f t="shared" si="0"/>
        <v/>
      </c>
      <c r="D62" s="7" t="str">
        <f>IF(受験者名簿!K68="","",受験者名簿!K68)</f>
        <v/>
      </c>
      <c r="E62" s="7" t="str">
        <f>IF(受験者名簿!AK68="","",受験者名簿!AK68)</f>
        <v/>
      </c>
      <c r="F62" s="7" t="str">
        <f>IF(受験者名簿!J68="","",TEXT(SUBSTITUTE(受験者名簿!J68,".","/"),"yyyy/mm/dd"))</f>
        <v/>
      </c>
      <c r="G62" s="7" t="str">
        <f>IF(受験者名簿!C68="","",TRIM(受験者名簿!C68))</f>
        <v/>
      </c>
      <c r="H62" s="7" t="str">
        <f>IF(受験者名簿!D68="","",TRIM(受験者名簿!D68))</f>
        <v/>
      </c>
      <c r="I62" s="7" t="str">
        <f>IF(受験者名簿!E68="","",DBCS(TRIM(PHONETIC(受験者名簿!E68))))</f>
        <v/>
      </c>
      <c r="J62" s="7" t="str">
        <f>IF(受験者名簿!F68="","",DBCS(TRIM(PHONETIC(受験者名簿!F68))))</f>
        <v/>
      </c>
      <c r="K62" s="7" t="str">
        <f>IF(受験者名簿!G68="","",TRIM(PROPER(受験者名簿!G68)))</f>
        <v/>
      </c>
      <c r="L62" s="7" t="str">
        <f>IF(受験者名簿!H68="","",TRIM(PROPER(受験者名簿!H68)))</f>
        <v/>
      </c>
      <c r="M62" s="7" t="str">
        <f>IF(受験者名簿!R68="","",受験者名簿!R68)</f>
        <v/>
      </c>
      <c r="N62" s="7" t="str">
        <f>IF(M62="","",IF(受験者名簿!Q68="","後",受験者名簿!Q68))</f>
        <v/>
      </c>
      <c r="O62" s="7" t="str">
        <f>IF(受験者名簿!S68="","",受験者名簿!S68)</f>
        <v/>
      </c>
      <c r="P62" s="7" t="str">
        <f>IF(受験者名簿!T68="","",受験者名簿!T68)</f>
        <v/>
      </c>
      <c r="Q62" s="7" t="str">
        <f>IF(受験者名簿!U68="","",受験者名簿!U68)</f>
        <v/>
      </c>
      <c r="R62" s="7" t="str">
        <f>IF(受験者名簿!V68="","",受験者名簿!V68)</f>
        <v/>
      </c>
      <c r="S62" s="7" t="str">
        <f>IF(受験者名簿!W68="","",受験者名簿!W68)</f>
        <v/>
      </c>
      <c r="T62" s="7" t="str">
        <f>IF(受験者名簿!X68="","",受験者名簿!X68)</f>
        <v/>
      </c>
      <c r="U62" s="7" t="str">
        <f>IF(受験者名簿!Y68="","",受験者名簿!Y68)</f>
        <v/>
      </c>
      <c r="V62" s="7" t="str">
        <f>IF(受験者名簿!Z68="","",受験者名簿!Z68)</f>
        <v/>
      </c>
      <c r="W62" s="7" t="str">
        <f>IF(受験者名簿!AA68="","",受験者名簿!AA68)</f>
        <v/>
      </c>
      <c r="X62" s="7" t="str">
        <f>IF(受験者名簿!AB68="","",受験者名簿!AB68)</f>
        <v/>
      </c>
      <c r="Y62" s="7" t="str">
        <f>""</f>
        <v/>
      </c>
      <c r="Z62" s="7" t="str">
        <f>""</f>
        <v/>
      </c>
      <c r="AA62" s="7" t="str">
        <f>""</f>
        <v/>
      </c>
      <c r="AB62" s="7" t="str">
        <f>""</f>
        <v/>
      </c>
      <c r="AC62" s="7" t="str">
        <f>IF(受験者名簿!I68="","",TRIM(受験者名簿!I68))</f>
        <v/>
      </c>
      <c r="AD62" s="7" t="str">
        <f>""</f>
        <v/>
      </c>
      <c r="AE62" s="7" t="str">
        <f>IF(受験者名簿!L68="","",受験者名簿!L68)</f>
        <v/>
      </c>
      <c r="AF62" s="7" t="str">
        <f>IF(受験者名簿!AH68="","",受験者名簿!AH68)</f>
        <v/>
      </c>
      <c r="AG62" s="7" t="str">
        <f>IF(受験者名簿!B68="","",受験者名簿!B68)</f>
        <v/>
      </c>
      <c r="AH62" s="8" t="str">
        <f>IF(受験者名簿!AG68="","",受験者名簿!AG68)</f>
        <v/>
      </c>
      <c r="AI62" s="7" t="str">
        <f ca="1">IF(受験者名簿!AI68="","",受験者名簿!AI68)</f>
        <v/>
      </c>
      <c r="AJ62" s="7" t="str">
        <f>IF(受験者名簿!AJ68="","",受験者名簿!AJ68)</f>
        <v/>
      </c>
      <c r="AK62" s="7" t="str">
        <f>IF(G62="","",受験者名簿!AU68)</f>
        <v/>
      </c>
      <c r="AL62" s="7" t="str">
        <f>IF($G62="","",申込責任者!$N$42)</f>
        <v/>
      </c>
      <c r="AM62" s="7" t="str">
        <f>IF($G62="","",申込責任者!$N$43)</f>
        <v/>
      </c>
      <c r="AN62" s="7" t="str">
        <f>IF($G62="","",申込責任者!$N$45)</f>
        <v/>
      </c>
      <c r="AO62" s="7" t="str">
        <f>IF($G62="","",申込責任者!$N$44)</f>
        <v/>
      </c>
      <c r="AP62" s="7" t="str">
        <f>IF($G62="","",申込責任者!$N$46)</f>
        <v/>
      </c>
      <c r="AQ62" s="7" t="str">
        <f>IF($G62="","",申込責任者!$N$47)</f>
        <v/>
      </c>
      <c r="AR62" s="7" t="str">
        <f>IF($G62="","",申込責任者!$N$48)</f>
        <v/>
      </c>
      <c r="AS62" s="7" t="str">
        <f>IF($G62="","",申込責任者!$N$49)</f>
        <v/>
      </c>
      <c r="AT62" s="7" t="str">
        <f>IF($G62="","",申込責任者!$N$50)</f>
        <v/>
      </c>
      <c r="AU62" s="7" t="str">
        <f>IF($G62="","",申込責任者!$N$51)</f>
        <v/>
      </c>
      <c r="AV62" s="7" t="str">
        <f>IF($G62="","",申込責任者!$N$52)</f>
        <v/>
      </c>
      <c r="AW62" s="7" t="str">
        <f>IF($G62="","",申込責任者!$N$53)</f>
        <v/>
      </c>
      <c r="AX62" s="7" t="str">
        <f>IF($G62="","",申込責任者!$N$54)</f>
        <v/>
      </c>
      <c r="AY62" s="6" t="str">
        <f>IF($G62="","",申込責任者!$G$30&amp;"")</f>
        <v/>
      </c>
      <c r="AZ62" s="7" t="str">
        <f>IF($G62="","",申込責任者!$N$23)</f>
        <v/>
      </c>
      <c r="BA62" s="6" t="str">
        <f>IF($G62="","",受験者名簿!AW68)</f>
        <v/>
      </c>
      <c r="BB62" s="6" t="str">
        <f>IF(G62="","",申込責任者!$N$36)</f>
        <v/>
      </c>
      <c r="BC62" s="6" t="str">
        <f t="shared" si="1"/>
        <v/>
      </c>
      <c r="BD62" s="6" t="str">
        <f t="shared" si="2"/>
        <v/>
      </c>
      <c r="BE62" s="6" t="str">
        <f>""</f>
        <v/>
      </c>
      <c r="BF62" s="6" t="str">
        <f>""</f>
        <v/>
      </c>
      <c r="BG62" s="6" t="str">
        <f t="shared" si="3"/>
        <v/>
      </c>
      <c r="BH62" s="6" t="str">
        <f t="shared" si="4"/>
        <v/>
      </c>
      <c r="BI62" s="6" t="str">
        <f>IF(G62="","",申込責任者!$N$11)</f>
        <v/>
      </c>
      <c r="BJ62" s="6" t="str">
        <f>IF(H62="","",申込責任者!$N$12)</f>
        <v/>
      </c>
    </row>
    <row r="63" spans="1:62">
      <c r="A63" s="6" t="str">
        <f>IF(受験者名簿!C69="","",受験者名簿!A69)</f>
        <v/>
      </c>
      <c r="B63" s="7" t="str">
        <f>IF(受験者名簿!AF69="","",受験者名簿!AF69)</f>
        <v/>
      </c>
      <c r="C63" s="7" t="str">
        <f t="shared" si="0"/>
        <v/>
      </c>
      <c r="D63" s="7" t="str">
        <f>IF(受験者名簿!K69="","",受験者名簿!K69)</f>
        <v/>
      </c>
      <c r="E63" s="7" t="str">
        <f>IF(受験者名簿!AK69="","",受験者名簿!AK69)</f>
        <v/>
      </c>
      <c r="F63" s="7" t="str">
        <f>IF(受験者名簿!J69="","",TEXT(SUBSTITUTE(受験者名簿!J69,".","/"),"yyyy/mm/dd"))</f>
        <v/>
      </c>
      <c r="G63" s="7" t="str">
        <f>IF(受験者名簿!C69="","",TRIM(受験者名簿!C69))</f>
        <v/>
      </c>
      <c r="H63" s="7" t="str">
        <f>IF(受験者名簿!D69="","",TRIM(受験者名簿!D69))</f>
        <v/>
      </c>
      <c r="I63" s="7" t="str">
        <f>IF(受験者名簿!E69="","",DBCS(TRIM(PHONETIC(受験者名簿!E69))))</f>
        <v/>
      </c>
      <c r="J63" s="7" t="str">
        <f>IF(受験者名簿!F69="","",DBCS(TRIM(PHONETIC(受験者名簿!F69))))</f>
        <v/>
      </c>
      <c r="K63" s="7" t="str">
        <f>IF(受験者名簿!G69="","",TRIM(PROPER(受験者名簿!G69)))</f>
        <v/>
      </c>
      <c r="L63" s="7" t="str">
        <f>IF(受験者名簿!H69="","",TRIM(PROPER(受験者名簿!H69)))</f>
        <v/>
      </c>
      <c r="M63" s="7" t="str">
        <f>IF(受験者名簿!R69="","",受験者名簿!R69)</f>
        <v/>
      </c>
      <c r="N63" s="7" t="str">
        <f>IF(M63="","",IF(受験者名簿!Q69="","後",受験者名簿!Q69))</f>
        <v/>
      </c>
      <c r="O63" s="7" t="str">
        <f>IF(受験者名簿!S69="","",受験者名簿!S69)</f>
        <v/>
      </c>
      <c r="P63" s="7" t="str">
        <f>IF(受験者名簿!T69="","",受験者名簿!T69)</f>
        <v/>
      </c>
      <c r="Q63" s="7" t="str">
        <f>IF(受験者名簿!U69="","",受験者名簿!U69)</f>
        <v/>
      </c>
      <c r="R63" s="7" t="str">
        <f>IF(受験者名簿!V69="","",受験者名簿!V69)</f>
        <v/>
      </c>
      <c r="S63" s="7" t="str">
        <f>IF(受験者名簿!W69="","",受験者名簿!W69)</f>
        <v/>
      </c>
      <c r="T63" s="7" t="str">
        <f>IF(受験者名簿!X69="","",受験者名簿!X69)</f>
        <v/>
      </c>
      <c r="U63" s="7" t="str">
        <f>IF(受験者名簿!Y69="","",受験者名簿!Y69)</f>
        <v/>
      </c>
      <c r="V63" s="7" t="str">
        <f>IF(受験者名簿!Z69="","",受験者名簿!Z69)</f>
        <v/>
      </c>
      <c r="W63" s="7" t="str">
        <f>IF(受験者名簿!AA69="","",受験者名簿!AA69)</f>
        <v/>
      </c>
      <c r="X63" s="7" t="str">
        <f>IF(受験者名簿!AB69="","",受験者名簿!AB69)</f>
        <v/>
      </c>
      <c r="Y63" s="7" t="str">
        <f>""</f>
        <v/>
      </c>
      <c r="Z63" s="7" t="str">
        <f>""</f>
        <v/>
      </c>
      <c r="AA63" s="7" t="str">
        <f>""</f>
        <v/>
      </c>
      <c r="AB63" s="7" t="str">
        <f>""</f>
        <v/>
      </c>
      <c r="AC63" s="7" t="str">
        <f>IF(受験者名簿!I69="","",TRIM(受験者名簿!I69))</f>
        <v/>
      </c>
      <c r="AD63" s="7" t="str">
        <f>""</f>
        <v/>
      </c>
      <c r="AE63" s="7" t="str">
        <f>IF(受験者名簿!L69="","",受験者名簿!L69)</f>
        <v/>
      </c>
      <c r="AF63" s="7" t="str">
        <f>IF(受験者名簿!AH69="","",受験者名簿!AH69)</f>
        <v/>
      </c>
      <c r="AG63" s="7" t="str">
        <f>IF(受験者名簿!B69="","",受験者名簿!B69)</f>
        <v/>
      </c>
      <c r="AH63" s="8" t="str">
        <f>IF(受験者名簿!AG69="","",受験者名簿!AG69)</f>
        <v/>
      </c>
      <c r="AI63" s="7" t="str">
        <f ca="1">IF(受験者名簿!AI69="","",受験者名簿!AI69)</f>
        <v/>
      </c>
      <c r="AJ63" s="7" t="str">
        <f>IF(受験者名簿!AJ69="","",受験者名簿!AJ69)</f>
        <v/>
      </c>
      <c r="AK63" s="7" t="str">
        <f>IF(G63="","",受験者名簿!AU69)</f>
        <v/>
      </c>
      <c r="AL63" s="7" t="str">
        <f>IF($G63="","",申込責任者!$N$42)</f>
        <v/>
      </c>
      <c r="AM63" s="7" t="str">
        <f>IF($G63="","",申込責任者!$N$43)</f>
        <v/>
      </c>
      <c r="AN63" s="7" t="str">
        <f>IF($G63="","",申込責任者!$N$45)</f>
        <v/>
      </c>
      <c r="AO63" s="7" t="str">
        <f>IF($G63="","",申込責任者!$N$44)</f>
        <v/>
      </c>
      <c r="AP63" s="7" t="str">
        <f>IF($G63="","",申込責任者!$N$46)</f>
        <v/>
      </c>
      <c r="AQ63" s="7" t="str">
        <f>IF($G63="","",申込責任者!$N$47)</f>
        <v/>
      </c>
      <c r="AR63" s="7" t="str">
        <f>IF($G63="","",申込責任者!$N$48)</f>
        <v/>
      </c>
      <c r="AS63" s="7" t="str">
        <f>IF($G63="","",申込責任者!$N$49)</f>
        <v/>
      </c>
      <c r="AT63" s="7" t="str">
        <f>IF($G63="","",申込責任者!$N$50)</f>
        <v/>
      </c>
      <c r="AU63" s="7" t="str">
        <f>IF($G63="","",申込責任者!$N$51)</f>
        <v/>
      </c>
      <c r="AV63" s="7" t="str">
        <f>IF($G63="","",申込責任者!$N$52)</f>
        <v/>
      </c>
      <c r="AW63" s="7" t="str">
        <f>IF($G63="","",申込責任者!$N$53)</f>
        <v/>
      </c>
      <c r="AX63" s="7" t="str">
        <f>IF($G63="","",申込責任者!$N$54)</f>
        <v/>
      </c>
      <c r="AY63" s="6" t="str">
        <f>IF($G63="","",申込責任者!$G$30&amp;"")</f>
        <v/>
      </c>
      <c r="AZ63" s="7" t="str">
        <f>IF($G63="","",申込責任者!$N$23)</f>
        <v/>
      </c>
      <c r="BA63" s="6" t="str">
        <f>IF($G63="","",受験者名簿!AW69)</f>
        <v/>
      </c>
      <c r="BB63" s="6" t="str">
        <f>IF(G63="","",申込責任者!$N$36)</f>
        <v/>
      </c>
      <c r="BC63" s="6" t="str">
        <f t="shared" si="1"/>
        <v/>
      </c>
      <c r="BD63" s="6" t="str">
        <f t="shared" si="2"/>
        <v/>
      </c>
      <c r="BE63" s="6" t="str">
        <f>""</f>
        <v/>
      </c>
      <c r="BF63" s="6" t="str">
        <f>""</f>
        <v/>
      </c>
      <c r="BG63" s="6" t="str">
        <f t="shared" si="3"/>
        <v/>
      </c>
      <c r="BH63" s="6" t="str">
        <f t="shared" si="4"/>
        <v/>
      </c>
      <c r="BI63" s="6" t="str">
        <f>IF(G63="","",申込責任者!$N$11)</f>
        <v/>
      </c>
      <c r="BJ63" s="6" t="str">
        <f>IF(H63="","",申込責任者!$N$12)</f>
        <v/>
      </c>
    </row>
    <row r="64" spans="1:62">
      <c r="A64" s="6" t="str">
        <f>IF(受験者名簿!C70="","",受験者名簿!A70)</f>
        <v/>
      </c>
      <c r="B64" s="7" t="str">
        <f>IF(受験者名簿!AF70="","",受験者名簿!AF70)</f>
        <v/>
      </c>
      <c r="C64" s="7" t="str">
        <f t="shared" si="0"/>
        <v/>
      </c>
      <c r="D64" s="7" t="str">
        <f>IF(受験者名簿!K70="","",受験者名簿!K70)</f>
        <v/>
      </c>
      <c r="E64" s="7" t="str">
        <f>IF(受験者名簿!AK70="","",受験者名簿!AK70)</f>
        <v/>
      </c>
      <c r="F64" s="7" t="str">
        <f>IF(受験者名簿!J70="","",TEXT(SUBSTITUTE(受験者名簿!J70,".","/"),"yyyy/mm/dd"))</f>
        <v/>
      </c>
      <c r="G64" s="7" t="str">
        <f>IF(受験者名簿!C70="","",TRIM(受験者名簿!C70))</f>
        <v/>
      </c>
      <c r="H64" s="7" t="str">
        <f>IF(受験者名簿!D70="","",TRIM(受験者名簿!D70))</f>
        <v/>
      </c>
      <c r="I64" s="7" t="str">
        <f>IF(受験者名簿!E70="","",DBCS(TRIM(PHONETIC(受験者名簿!E70))))</f>
        <v/>
      </c>
      <c r="J64" s="7" t="str">
        <f>IF(受験者名簿!F70="","",DBCS(TRIM(PHONETIC(受験者名簿!F70))))</f>
        <v/>
      </c>
      <c r="K64" s="7" t="str">
        <f>IF(受験者名簿!G70="","",TRIM(PROPER(受験者名簿!G70)))</f>
        <v/>
      </c>
      <c r="L64" s="7" t="str">
        <f>IF(受験者名簿!H70="","",TRIM(PROPER(受験者名簿!H70)))</f>
        <v/>
      </c>
      <c r="M64" s="7" t="str">
        <f>IF(受験者名簿!R70="","",受験者名簿!R70)</f>
        <v/>
      </c>
      <c r="N64" s="7" t="str">
        <f>IF(M64="","",IF(受験者名簿!Q70="","後",受験者名簿!Q70))</f>
        <v/>
      </c>
      <c r="O64" s="7" t="str">
        <f>IF(受験者名簿!S70="","",受験者名簿!S70)</f>
        <v/>
      </c>
      <c r="P64" s="7" t="str">
        <f>IF(受験者名簿!T70="","",受験者名簿!T70)</f>
        <v/>
      </c>
      <c r="Q64" s="7" t="str">
        <f>IF(受験者名簿!U70="","",受験者名簿!U70)</f>
        <v/>
      </c>
      <c r="R64" s="7" t="str">
        <f>IF(受験者名簿!V70="","",受験者名簿!V70)</f>
        <v/>
      </c>
      <c r="S64" s="7" t="str">
        <f>IF(受験者名簿!W70="","",受験者名簿!W70)</f>
        <v/>
      </c>
      <c r="T64" s="7" t="str">
        <f>IF(受験者名簿!X70="","",受験者名簿!X70)</f>
        <v/>
      </c>
      <c r="U64" s="7" t="str">
        <f>IF(受験者名簿!Y70="","",受験者名簿!Y70)</f>
        <v/>
      </c>
      <c r="V64" s="7" t="str">
        <f>IF(受験者名簿!Z70="","",受験者名簿!Z70)</f>
        <v/>
      </c>
      <c r="W64" s="7" t="str">
        <f>IF(受験者名簿!AA70="","",受験者名簿!AA70)</f>
        <v/>
      </c>
      <c r="X64" s="7" t="str">
        <f>IF(受験者名簿!AB70="","",受験者名簿!AB70)</f>
        <v/>
      </c>
      <c r="Y64" s="7" t="str">
        <f>""</f>
        <v/>
      </c>
      <c r="Z64" s="7" t="str">
        <f>""</f>
        <v/>
      </c>
      <c r="AA64" s="7" t="str">
        <f>""</f>
        <v/>
      </c>
      <c r="AB64" s="7" t="str">
        <f>""</f>
        <v/>
      </c>
      <c r="AC64" s="7" t="str">
        <f>IF(受験者名簿!I70="","",TRIM(受験者名簿!I70))</f>
        <v/>
      </c>
      <c r="AD64" s="7" t="str">
        <f>""</f>
        <v/>
      </c>
      <c r="AE64" s="7" t="str">
        <f>IF(受験者名簿!L70="","",受験者名簿!L70)</f>
        <v/>
      </c>
      <c r="AF64" s="7" t="str">
        <f>IF(受験者名簿!AH70="","",受験者名簿!AH70)</f>
        <v/>
      </c>
      <c r="AG64" s="7" t="str">
        <f>IF(受験者名簿!B70="","",受験者名簿!B70)</f>
        <v/>
      </c>
      <c r="AH64" s="8" t="str">
        <f>IF(受験者名簿!AG70="","",受験者名簿!AG70)</f>
        <v/>
      </c>
      <c r="AI64" s="7" t="str">
        <f ca="1">IF(受験者名簿!AI70="","",受験者名簿!AI70)</f>
        <v/>
      </c>
      <c r="AJ64" s="7" t="str">
        <f>IF(受験者名簿!AJ70="","",受験者名簿!AJ70)</f>
        <v/>
      </c>
      <c r="AK64" s="7" t="str">
        <f>IF(G64="","",受験者名簿!AU70)</f>
        <v/>
      </c>
      <c r="AL64" s="7" t="str">
        <f>IF($G64="","",申込責任者!$N$42)</f>
        <v/>
      </c>
      <c r="AM64" s="7" t="str">
        <f>IF($G64="","",申込責任者!$N$43)</f>
        <v/>
      </c>
      <c r="AN64" s="7" t="str">
        <f>IF($G64="","",申込責任者!$N$45)</f>
        <v/>
      </c>
      <c r="AO64" s="7" t="str">
        <f>IF($G64="","",申込責任者!$N$44)</f>
        <v/>
      </c>
      <c r="AP64" s="7" t="str">
        <f>IF($G64="","",申込責任者!$N$46)</f>
        <v/>
      </c>
      <c r="AQ64" s="7" t="str">
        <f>IF($G64="","",申込責任者!$N$47)</f>
        <v/>
      </c>
      <c r="AR64" s="7" t="str">
        <f>IF($G64="","",申込責任者!$N$48)</f>
        <v/>
      </c>
      <c r="AS64" s="7" t="str">
        <f>IF($G64="","",申込責任者!$N$49)</f>
        <v/>
      </c>
      <c r="AT64" s="7" t="str">
        <f>IF($G64="","",申込責任者!$N$50)</f>
        <v/>
      </c>
      <c r="AU64" s="7" t="str">
        <f>IF($G64="","",申込責任者!$N$51)</f>
        <v/>
      </c>
      <c r="AV64" s="7" t="str">
        <f>IF($G64="","",申込責任者!$N$52)</f>
        <v/>
      </c>
      <c r="AW64" s="7" t="str">
        <f>IF($G64="","",申込責任者!$N$53)</f>
        <v/>
      </c>
      <c r="AX64" s="7" t="str">
        <f>IF($G64="","",申込責任者!$N$54)</f>
        <v/>
      </c>
      <c r="AY64" s="6" t="str">
        <f>IF($G64="","",申込責任者!$G$30&amp;"")</f>
        <v/>
      </c>
      <c r="AZ64" s="7" t="str">
        <f>IF($G64="","",申込責任者!$N$23)</f>
        <v/>
      </c>
      <c r="BA64" s="6" t="str">
        <f>IF($G64="","",受験者名簿!AW70)</f>
        <v/>
      </c>
      <c r="BB64" s="6" t="str">
        <f>IF(G64="","",申込責任者!$N$36)</f>
        <v/>
      </c>
      <c r="BC64" s="6" t="str">
        <f t="shared" si="1"/>
        <v/>
      </c>
      <c r="BD64" s="6" t="str">
        <f t="shared" si="2"/>
        <v/>
      </c>
      <c r="BE64" s="6" t="str">
        <f>""</f>
        <v/>
      </c>
      <c r="BF64" s="6" t="str">
        <f>""</f>
        <v/>
      </c>
      <c r="BG64" s="6" t="str">
        <f t="shared" si="3"/>
        <v/>
      </c>
      <c r="BH64" s="6" t="str">
        <f t="shared" si="4"/>
        <v/>
      </c>
      <c r="BI64" s="6" t="str">
        <f>IF(G64="","",申込責任者!$N$11)</f>
        <v/>
      </c>
      <c r="BJ64" s="6" t="str">
        <f>IF(H64="","",申込責任者!$N$12)</f>
        <v/>
      </c>
    </row>
    <row r="65" spans="1:62">
      <c r="A65" s="6" t="str">
        <f>IF(受験者名簿!C71="","",受験者名簿!A71)</f>
        <v/>
      </c>
      <c r="B65" s="7" t="str">
        <f>IF(受験者名簿!AF71="","",受験者名簿!AF71)</f>
        <v/>
      </c>
      <c r="C65" s="7" t="str">
        <f t="shared" si="0"/>
        <v/>
      </c>
      <c r="D65" s="7" t="str">
        <f>IF(受験者名簿!K71="","",受験者名簿!K71)</f>
        <v/>
      </c>
      <c r="E65" s="7" t="str">
        <f>IF(受験者名簿!AK71="","",受験者名簿!AK71)</f>
        <v/>
      </c>
      <c r="F65" s="7" t="str">
        <f>IF(受験者名簿!J71="","",TEXT(SUBSTITUTE(受験者名簿!J71,".","/"),"yyyy/mm/dd"))</f>
        <v/>
      </c>
      <c r="G65" s="7" t="str">
        <f>IF(受験者名簿!C71="","",TRIM(受験者名簿!C71))</f>
        <v/>
      </c>
      <c r="H65" s="7" t="str">
        <f>IF(受験者名簿!D71="","",TRIM(受験者名簿!D71))</f>
        <v/>
      </c>
      <c r="I65" s="7" t="str">
        <f>IF(受験者名簿!E71="","",DBCS(TRIM(PHONETIC(受験者名簿!E71))))</f>
        <v/>
      </c>
      <c r="J65" s="7" t="str">
        <f>IF(受験者名簿!F71="","",DBCS(TRIM(PHONETIC(受験者名簿!F71))))</f>
        <v/>
      </c>
      <c r="K65" s="7" t="str">
        <f>IF(受験者名簿!G71="","",TRIM(PROPER(受験者名簿!G71)))</f>
        <v/>
      </c>
      <c r="L65" s="7" t="str">
        <f>IF(受験者名簿!H71="","",TRIM(PROPER(受験者名簿!H71)))</f>
        <v/>
      </c>
      <c r="M65" s="7" t="str">
        <f>IF(受験者名簿!R71="","",受験者名簿!R71)</f>
        <v/>
      </c>
      <c r="N65" s="7" t="str">
        <f>IF(M65="","",IF(受験者名簿!Q71="","後",受験者名簿!Q71))</f>
        <v/>
      </c>
      <c r="O65" s="7" t="str">
        <f>IF(受験者名簿!S71="","",受験者名簿!S71)</f>
        <v/>
      </c>
      <c r="P65" s="7" t="str">
        <f>IF(受験者名簿!T71="","",受験者名簿!T71)</f>
        <v/>
      </c>
      <c r="Q65" s="7" t="str">
        <f>IF(受験者名簿!U71="","",受験者名簿!U71)</f>
        <v/>
      </c>
      <c r="R65" s="7" t="str">
        <f>IF(受験者名簿!V71="","",受験者名簿!V71)</f>
        <v/>
      </c>
      <c r="S65" s="7" t="str">
        <f>IF(受験者名簿!W71="","",受験者名簿!W71)</f>
        <v/>
      </c>
      <c r="T65" s="7" t="str">
        <f>IF(受験者名簿!X71="","",受験者名簿!X71)</f>
        <v/>
      </c>
      <c r="U65" s="7" t="str">
        <f>IF(受験者名簿!Y71="","",受験者名簿!Y71)</f>
        <v/>
      </c>
      <c r="V65" s="7" t="str">
        <f>IF(受験者名簿!Z71="","",受験者名簿!Z71)</f>
        <v/>
      </c>
      <c r="W65" s="7" t="str">
        <f>IF(受験者名簿!AA71="","",受験者名簿!AA71)</f>
        <v/>
      </c>
      <c r="X65" s="7" t="str">
        <f>IF(受験者名簿!AB71="","",受験者名簿!AB71)</f>
        <v/>
      </c>
      <c r="Y65" s="7" t="str">
        <f>""</f>
        <v/>
      </c>
      <c r="Z65" s="7" t="str">
        <f>""</f>
        <v/>
      </c>
      <c r="AA65" s="7" t="str">
        <f>""</f>
        <v/>
      </c>
      <c r="AB65" s="7" t="str">
        <f>""</f>
        <v/>
      </c>
      <c r="AC65" s="7" t="str">
        <f>IF(受験者名簿!I71="","",TRIM(受験者名簿!I71))</f>
        <v/>
      </c>
      <c r="AD65" s="7" t="str">
        <f>""</f>
        <v/>
      </c>
      <c r="AE65" s="7" t="str">
        <f>IF(受験者名簿!L71="","",受験者名簿!L71)</f>
        <v/>
      </c>
      <c r="AF65" s="7" t="str">
        <f>IF(受験者名簿!AH71="","",受験者名簿!AH71)</f>
        <v/>
      </c>
      <c r="AG65" s="7" t="str">
        <f>IF(受験者名簿!B71="","",受験者名簿!B71)</f>
        <v/>
      </c>
      <c r="AH65" s="8" t="str">
        <f>IF(受験者名簿!AG71="","",受験者名簿!AG71)</f>
        <v/>
      </c>
      <c r="AI65" s="7" t="str">
        <f ca="1">IF(受験者名簿!AI71="","",受験者名簿!AI71)</f>
        <v/>
      </c>
      <c r="AJ65" s="7" t="str">
        <f>IF(受験者名簿!AJ71="","",受験者名簿!AJ71)</f>
        <v/>
      </c>
      <c r="AK65" s="7" t="str">
        <f>IF(G65="","",受験者名簿!AU71)</f>
        <v/>
      </c>
      <c r="AL65" s="7" t="str">
        <f>IF($G65="","",申込責任者!$N$42)</f>
        <v/>
      </c>
      <c r="AM65" s="7" t="str">
        <f>IF($G65="","",申込責任者!$N$43)</f>
        <v/>
      </c>
      <c r="AN65" s="7" t="str">
        <f>IF($G65="","",申込責任者!$N$45)</f>
        <v/>
      </c>
      <c r="AO65" s="7" t="str">
        <f>IF($G65="","",申込責任者!$N$44)</f>
        <v/>
      </c>
      <c r="AP65" s="7" t="str">
        <f>IF($G65="","",申込責任者!$N$46)</f>
        <v/>
      </c>
      <c r="AQ65" s="7" t="str">
        <f>IF($G65="","",申込責任者!$N$47)</f>
        <v/>
      </c>
      <c r="AR65" s="7" t="str">
        <f>IF($G65="","",申込責任者!$N$48)</f>
        <v/>
      </c>
      <c r="AS65" s="7" t="str">
        <f>IF($G65="","",申込責任者!$N$49)</f>
        <v/>
      </c>
      <c r="AT65" s="7" t="str">
        <f>IF($G65="","",申込責任者!$N$50)</f>
        <v/>
      </c>
      <c r="AU65" s="7" t="str">
        <f>IF($G65="","",申込責任者!$N$51)</f>
        <v/>
      </c>
      <c r="AV65" s="7" t="str">
        <f>IF($G65="","",申込責任者!$N$52)</f>
        <v/>
      </c>
      <c r="AW65" s="7" t="str">
        <f>IF($G65="","",申込責任者!$N$53)</f>
        <v/>
      </c>
      <c r="AX65" s="7" t="str">
        <f>IF($G65="","",申込責任者!$N$54)</f>
        <v/>
      </c>
      <c r="AY65" s="6" t="str">
        <f>IF($G65="","",申込責任者!$G$30&amp;"")</f>
        <v/>
      </c>
      <c r="AZ65" s="7" t="str">
        <f>IF($G65="","",申込責任者!$N$23)</f>
        <v/>
      </c>
      <c r="BA65" s="6" t="str">
        <f>IF($G65="","",受験者名簿!AW71)</f>
        <v/>
      </c>
      <c r="BB65" s="6" t="str">
        <f>IF(G65="","",申込責任者!$N$36)</f>
        <v/>
      </c>
      <c r="BC65" s="6" t="str">
        <f t="shared" si="1"/>
        <v/>
      </c>
      <c r="BD65" s="6" t="str">
        <f t="shared" si="2"/>
        <v/>
      </c>
      <c r="BE65" s="6" t="str">
        <f>""</f>
        <v/>
      </c>
      <c r="BF65" s="6" t="str">
        <f>""</f>
        <v/>
      </c>
      <c r="BG65" s="6" t="str">
        <f t="shared" si="3"/>
        <v/>
      </c>
      <c r="BH65" s="6" t="str">
        <f t="shared" si="4"/>
        <v/>
      </c>
      <c r="BI65" s="6" t="str">
        <f>IF(G65="","",申込責任者!$N$11)</f>
        <v/>
      </c>
      <c r="BJ65" s="6" t="str">
        <f>IF(H65="","",申込責任者!$N$12)</f>
        <v/>
      </c>
    </row>
    <row r="66" spans="1:62">
      <c r="A66" s="6" t="str">
        <f>IF(受験者名簿!C72="","",受験者名簿!A72)</f>
        <v/>
      </c>
      <c r="B66" s="7" t="str">
        <f>IF(受験者名簿!AF72="","",受験者名簿!AF72)</f>
        <v/>
      </c>
      <c r="C66" s="7" t="str">
        <f t="shared" si="0"/>
        <v/>
      </c>
      <c r="D66" s="7" t="str">
        <f>IF(受験者名簿!K72="","",受験者名簿!K72)</f>
        <v/>
      </c>
      <c r="E66" s="7" t="str">
        <f>IF(受験者名簿!AK72="","",受験者名簿!AK72)</f>
        <v/>
      </c>
      <c r="F66" s="7" t="str">
        <f>IF(受験者名簿!J72="","",TEXT(SUBSTITUTE(受験者名簿!J72,".","/"),"yyyy/mm/dd"))</f>
        <v/>
      </c>
      <c r="G66" s="7" t="str">
        <f>IF(受験者名簿!C72="","",TRIM(受験者名簿!C72))</f>
        <v/>
      </c>
      <c r="H66" s="7" t="str">
        <f>IF(受験者名簿!D72="","",TRIM(受験者名簿!D72))</f>
        <v/>
      </c>
      <c r="I66" s="7" t="str">
        <f>IF(受験者名簿!E72="","",DBCS(TRIM(PHONETIC(受験者名簿!E72))))</f>
        <v/>
      </c>
      <c r="J66" s="7" t="str">
        <f>IF(受験者名簿!F72="","",DBCS(TRIM(PHONETIC(受験者名簿!F72))))</f>
        <v/>
      </c>
      <c r="K66" s="7" t="str">
        <f>IF(受験者名簿!G72="","",TRIM(PROPER(受験者名簿!G72)))</f>
        <v/>
      </c>
      <c r="L66" s="7" t="str">
        <f>IF(受験者名簿!H72="","",TRIM(PROPER(受験者名簿!H72)))</f>
        <v/>
      </c>
      <c r="M66" s="7" t="str">
        <f>IF(受験者名簿!R72="","",受験者名簿!R72)</f>
        <v/>
      </c>
      <c r="N66" s="7" t="str">
        <f>IF(M66="","",IF(受験者名簿!Q72="","後",受験者名簿!Q72))</f>
        <v/>
      </c>
      <c r="O66" s="7" t="str">
        <f>IF(受験者名簿!S72="","",受験者名簿!S72)</f>
        <v/>
      </c>
      <c r="P66" s="7" t="str">
        <f>IF(受験者名簿!T72="","",受験者名簿!T72)</f>
        <v/>
      </c>
      <c r="Q66" s="7" t="str">
        <f>IF(受験者名簿!U72="","",受験者名簿!U72)</f>
        <v/>
      </c>
      <c r="R66" s="7" t="str">
        <f>IF(受験者名簿!V72="","",受験者名簿!V72)</f>
        <v/>
      </c>
      <c r="S66" s="7" t="str">
        <f>IF(受験者名簿!W72="","",受験者名簿!W72)</f>
        <v/>
      </c>
      <c r="T66" s="7" t="str">
        <f>IF(受験者名簿!X72="","",受験者名簿!X72)</f>
        <v/>
      </c>
      <c r="U66" s="7" t="str">
        <f>IF(受験者名簿!Y72="","",受験者名簿!Y72)</f>
        <v/>
      </c>
      <c r="V66" s="7" t="str">
        <f>IF(受験者名簿!Z72="","",受験者名簿!Z72)</f>
        <v/>
      </c>
      <c r="W66" s="7" t="str">
        <f>IF(受験者名簿!AA72="","",受験者名簿!AA72)</f>
        <v/>
      </c>
      <c r="X66" s="7" t="str">
        <f>IF(受験者名簿!AB72="","",受験者名簿!AB72)</f>
        <v/>
      </c>
      <c r="Y66" s="7" t="str">
        <f>""</f>
        <v/>
      </c>
      <c r="Z66" s="7" t="str">
        <f>""</f>
        <v/>
      </c>
      <c r="AA66" s="7" t="str">
        <f>""</f>
        <v/>
      </c>
      <c r="AB66" s="7" t="str">
        <f>""</f>
        <v/>
      </c>
      <c r="AC66" s="7" t="str">
        <f>IF(受験者名簿!I72="","",TRIM(受験者名簿!I72))</f>
        <v/>
      </c>
      <c r="AD66" s="7" t="str">
        <f>""</f>
        <v/>
      </c>
      <c r="AE66" s="7" t="str">
        <f>IF(受験者名簿!L72="","",受験者名簿!L72)</f>
        <v/>
      </c>
      <c r="AF66" s="7" t="str">
        <f>IF(受験者名簿!AH72="","",受験者名簿!AH72)</f>
        <v/>
      </c>
      <c r="AG66" s="7" t="str">
        <f>IF(受験者名簿!B72="","",受験者名簿!B72)</f>
        <v/>
      </c>
      <c r="AH66" s="8" t="str">
        <f>IF(受験者名簿!AG72="","",受験者名簿!AG72)</f>
        <v/>
      </c>
      <c r="AI66" s="7" t="str">
        <f ca="1">IF(受験者名簿!AI72="","",受験者名簿!AI72)</f>
        <v/>
      </c>
      <c r="AJ66" s="7" t="str">
        <f>IF(受験者名簿!AJ72="","",受験者名簿!AJ72)</f>
        <v/>
      </c>
      <c r="AK66" s="7" t="str">
        <f>IF(G66="","",受験者名簿!AU72)</f>
        <v/>
      </c>
      <c r="AL66" s="7" t="str">
        <f>IF($G66="","",申込責任者!$N$42)</f>
        <v/>
      </c>
      <c r="AM66" s="7" t="str">
        <f>IF($G66="","",申込責任者!$N$43)</f>
        <v/>
      </c>
      <c r="AN66" s="7" t="str">
        <f>IF($G66="","",申込責任者!$N$45)</f>
        <v/>
      </c>
      <c r="AO66" s="7" t="str">
        <f>IF($G66="","",申込責任者!$N$44)</f>
        <v/>
      </c>
      <c r="AP66" s="7" t="str">
        <f>IF($G66="","",申込責任者!$N$46)</f>
        <v/>
      </c>
      <c r="AQ66" s="7" t="str">
        <f>IF($G66="","",申込責任者!$N$47)</f>
        <v/>
      </c>
      <c r="AR66" s="7" t="str">
        <f>IF($G66="","",申込責任者!$N$48)</f>
        <v/>
      </c>
      <c r="AS66" s="7" t="str">
        <f>IF($G66="","",申込責任者!$N$49)</f>
        <v/>
      </c>
      <c r="AT66" s="7" t="str">
        <f>IF($G66="","",申込責任者!$N$50)</f>
        <v/>
      </c>
      <c r="AU66" s="7" t="str">
        <f>IF($G66="","",申込責任者!$N$51)</f>
        <v/>
      </c>
      <c r="AV66" s="7" t="str">
        <f>IF($G66="","",申込責任者!$N$52)</f>
        <v/>
      </c>
      <c r="AW66" s="7" t="str">
        <f>IF($G66="","",申込責任者!$N$53)</f>
        <v/>
      </c>
      <c r="AX66" s="7" t="str">
        <f>IF($G66="","",申込責任者!$N$54)</f>
        <v/>
      </c>
      <c r="AY66" s="6" t="str">
        <f>IF($G66="","",申込責任者!$G$30&amp;"")</f>
        <v/>
      </c>
      <c r="AZ66" s="7" t="str">
        <f>IF($G66="","",申込責任者!$N$23)</f>
        <v/>
      </c>
      <c r="BA66" s="6" t="str">
        <f>IF($G66="","",受験者名簿!AW72)</f>
        <v/>
      </c>
      <c r="BB66" s="6" t="str">
        <f>IF(G66="","",申込責任者!$N$36)</f>
        <v/>
      </c>
      <c r="BC66" s="6" t="str">
        <f t="shared" si="1"/>
        <v/>
      </c>
      <c r="BD66" s="6" t="str">
        <f t="shared" si="2"/>
        <v/>
      </c>
      <c r="BE66" s="6" t="str">
        <f>""</f>
        <v/>
      </c>
      <c r="BF66" s="6" t="str">
        <f>""</f>
        <v/>
      </c>
      <c r="BG66" s="6" t="str">
        <f t="shared" si="3"/>
        <v/>
      </c>
      <c r="BH66" s="6" t="str">
        <f t="shared" si="4"/>
        <v/>
      </c>
      <c r="BI66" s="6" t="str">
        <f>IF(G66="","",申込責任者!$N$11)</f>
        <v/>
      </c>
      <c r="BJ66" s="6" t="str">
        <f>IF(H66="","",申込責任者!$N$12)</f>
        <v/>
      </c>
    </row>
    <row r="67" spans="1:62">
      <c r="A67" s="6" t="str">
        <f>IF(受験者名簿!C73="","",受験者名簿!A73)</f>
        <v/>
      </c>
      <c r="B67" s="7" t="str">
        <f>IF(受験者名簿!AF73="","",受験者名簿!AF73)</f>
        <v/>
      </c>
      <c r="C67" s="7" t="str">
        <f t="shared" ref="C67:C101" si="5">IF(G67="","","受験")</f>
        <v/>
      </c>
      <c r="D67" s="7" t="str">
        <f>IF(受験者名簿!K73="","",受験者名簿!K73)</f>
        <v/>
      </c>
      <c r="E67" s="7" t="str">
        <f>IF(受験者名簿!AK73="","",受験者名簿!AK73)</f>
        <v/>
      </c>
      <c r="F67" s="7" t="str">
        <f>IF(受験者名簿!J73="","",TEXT(SUBSTITUTE(受験者名簿!J73,".","/"),"yyyy/mm/dd"))</f>
        <v/>
      </c>
      <c r="G67" s="7" t="str">
        <f>IF(受験者名簿!C73="","",TRIM(受験者名簿!C73))</f>
        <v/>
      </c>
      <c r="H67" s="7" t="str">
        <f>IF(受験者名簿!D73="","",TRIM(受験者名簿!D73))</f>
        <v/>
      </c>
      <c r="I67" s="7" t="str">
        <f>IF(受験者名簿!E73="","",DBCS(TRIM(PHONETIC(受験者名簿!E73))))</f>
        <v/>
      </c>
      <c r="J67" s="7" t="str">
        <f>IF(受験者名簿!F73="","",DBCS(TRIM(PHONETIC(受験者名簿!F73))))</f>
        <v/>
      </c>
      <c r="K67" s="7" t="str">
        <f>IF(受験者名簿!G73="","",TRIM(PROPER(受験者名簿!G73)))</f>
        <v/>
      </c>
      <c r="L67" s="7" t="str">
        <f>IF(受験者名簿!H73="","",TRIM(PROPER(受験者名簿!H73)))</f>
        <v/>
      </c>
      <c r="M67" s="7" t="str">
        <f>IF(受験者名簿!R73="","",受験者名簿!R73)</f>
        <v/>
      </c>
      <c r="N67" s="7" t="str">
        <f>IF(M67="","",IF(受験者名簿!Q73="","後",受験者名簿!Q73))</f>
        <v/>
      </c>
      <c r="O67" s="7" t="str">
        <f>IF(受験者名簿!S73="","",受験者名簿!S73)</f>
        <v/>
      </c>
      <c r="P67" s="7" t="str">
        <f>IF(受験者名簿!T73="","",受験者名簿!T73)</f>
        <v/>
      </c>
      <c r="Q67" s="7" t="str">
        <f>IF(受験者名簿!U73="","",受験者名簿!U73)</f>
        <v/>
      </c>
      <c r="R67" s="7" t="str">
        <f>IF(受験者名簿!V73="","",受験者名簿!V73)</f>
        <v/>
      </c>
      <c r="S67" s="7" t="str">
        <f>IF(受験者名簿!W73="","",受験者名簿!W73)</f>
        <v/>
      </c>
      <c r="T67" s="7" t="str">
        <f>IF(受験者名簿!X73="","",受験者名簿!X73)</f>
        <v/>
      </c>
      <c r="U67" s="7" t="str">
        <f>IF(受験者名簿!Y73="","",受験者名簿!Y73)</f>
        <v/>
      </c>
      <c r="V67" s="7" t="str">
        <f>IF(受験者名簿!Z73="","",受験者名簿!Z73)</f>
        <v/>
      </c>
      <c r="W67" s="7" t="str">
        <f>IF(受験者名簿!AA73="","",受験者名簿!AA73)</f>
        <v/>
      </c>
      <c r="X67" s="7" t="str">
        <f>IF(受験者名簿!AB73="","",受験者名簿!AB73)</f>
        <v/>
      </c>
      <c r="Y67" s="7" t="str">
        <f>""</f>
        <v/>
      </c>
      <c r="Z67" s="7" t="str">
        <f>""</f>
        <v/>
      </c>
      <c r="AA67" s="7" t="str">
        <f>""</f>
        <v/>
      </c>
      <c r="AB67" s="7" t="str">
        <f>""</f>
        <v/>
      </c>
      <c r="AC67" s="7" t="str">
        <f>IF(受験者名簿!I73="","",TRIM(受験者名簿!I73))</f>
        <v/>
      </c>
      <c r="AD67" s="7" t="str">
        <f>""</f>
        <v/>
      </c>
      <c r="AE67" s="7" t="str">
        <f>IF(受験者名簿!L73="","",受験者名簿!L73)</f>
        <v/>
      </c>
      <c r="AF67" s="7" t="str">
        <f>IF(受験者名簿!AH73="","",受験者名簿!AH73)</f>
        <v/>
      </c>
      <c r="AG67" s="7" t="str">
        <f>IF(受験者名簿!B73="","",受験者名簿!B73)</f>
        <v/>
      </c>
      <c r="AH67" s="8" t="str">
        <f>IF(受験者名簿!AG73="","",受験者名簿!AG73)</f>
        <v/>
      </c>
      <c r="AI67" s="7" t="str">
        <f ca="1">IF(受験者名簿!AI73="","",受験者名簿!AI73)</f>
        <v/>
      </c>
      <c r="AJ67" s="7" t="str">
        <f>IF(受験者名簿!AJ73="","",受験者名簿!AJ73)</f>
        <v/>
      </c>
      <c r="AK67" s="7" t="str">
        <f>IF(G67="","",受験者名簿!AU73)</f>
        <v/>
      </c>
      <c r="AL67" s="7" t="str">
        <f>IF($G67="","",申込責任者!$N$42)</f>
        <v/>
      </c>
      <c r="AM67" s="7" t="str">
        <f>IF($G67="","",申込責任者!$N$43)</f>
        <v/>
      </c>
      <c r="AN67" s="7" t="str">
        <f>IF($G67="","",申込責任者!$N$45)</f>
        <v/>
      </c>
      <c r="AO67" s="7" t="str">
        <f>IF($G67="","",申込責任者!$N$44)</f>
        <v/>
      </c>
      <c r="AP67" s="7" t="str">
        <f>IF($G67="","",申込責任者!$N$46)</f>
        <v/>
      </c>
      <c r="AQ67" s="7" t="str">
        <f>IF($G67="","",申込責任者!$N$47)</f>
        <v/>
      </c>
      <c r="AR67" s="7" t="str">
        <f>IF($G67="","",申込責任者!$N$48)</f>
        <v/>
      </c>
      <c r="AS67" s="7" t="str">
        <f>IF($G67="","",申込責任者!$N$49)</f>
        <v/>
      </c>
      <c r="AT67" s="7" t="str">
        <f>IF($G67="","",申込責任者!$N$50)</f>
        <v/>
      </c>
      <c r="AU67" s="7" t="str">
        <f>IF($G67="","",申込責任者!$N$51)</f>
        <v/>
      </c>
      <c r="AV67" s="7" t="str">
        <f>IF($G67="","",申込責任者!$N$52)</f>
        <v/>
      </c>
      <c r="AW67" s="7" t="str">
        <f>IF($G67="","",申込責任者!$N$53)</f>
        <v/>
      </c>
      <c r="AX67" s="7" t="str">
        <f>IF($G67="","",申込責任者!$N$54)</f>
        <v/>
      </c>
      <c r="AY67" s="6" t="str">
        <f>IF($G67="","",申込責任者!$G$30&amp;"")</f>
        <v/>
      </c>
      <c r="AZ67" s="7" t="str">
        <f>IF($G67="","",申込責任者!$N$23)</f>
        <v/>
      </c>
      <c r="BA67" s="6" t="str">
        <f>IF($G67="","",受験者名簿!AW73)</f>
        <v/>
      </c>
      <c r="BB67" s="6" t="str">
        <f>IF(G67="","",申込責任者!$N$36)</f>
        <v/>
      </c>
      <c r="BC67" s="6" t="str">
        <f t="shared" ref="BC67:BC101" si="6">IF(G67="","","不要")</f>
        <v/>
      </c>
      <c r="BD67" s="6" t="str">
        <f t="shared" ref="BD67:BD101" si="7">IF(G67="","","会社")</f>
        <v/>
      </c>
      <c r="BE67" s="6" t="str">
        <f>""</f>
        <v/>
      </c>
      <c r="BF67" s="6" t="str">
        <f>""</f>
        <v/>
      </c>
      <c r="BG67" s="6" t="str">
        <f t="shared" ref="BG67:BG101" si="8">IF(G67="","","会社住所")</f>
        <v/>
      </c>
      <c r="BH67" s="6" t="str">
        <f t="shared" ref="BH67:BH101" si="9">BG67</f>
        <v/>
      </c>
      <c r="BI67" s="6" t="str">
        <f>IF(G67="","",申込責任者!$N$11)</f>
        <v/>
      </c>
      <c r="BJ67" s="6" t="str">
        <f>IF(H67="","",申込責任者!$N$12)</f>
        <v/>
      </c>
    </row>
    <row r="68" spans="1:62">
      <c r="A68" s="6" t="str">
        <f>IF(受験者名簿!C74="","",受験者名簿!A74)</f>
        <v/>
      </c>
      <c r="B68" s="7" t="str">
        <f>IF(受験者名簿!AF74="","",受験者名簿!AF74)</f>
        <v/>
      </c>
      <c r="C68" s="7" t="str">
        <f t="shared" si="5"/>
        <v/>
      </c>
      <c r="D68" s="7" t="str">
        <f>IF(受験者名簿!K74="","",受験者名簿!K74)</f>
        <v/>
      </c>
      <c r="E68" s="7" t="str">
        <f>IF(受験者名簿!AK74="","",受験者名簿!AK74)</f>
        <v/>
      </c>
      <c r="F68" s="7" t="str">
        <f>IF(受験者名簿!J74="","",TEXT(SUBSTITUTE(受験者名簿!J74,".","/"),"yyyy/mm/dd"))</f>
        <v/>
      </c>
      <c r="G68" s="7" t="str">
        <f>IF(受験者名簿!C74="","",TRIM(受験者名簿!C74))</f>
        <v/>
      </c>
      <c r="H68" s="7" t="str">
        <f>IF(受験者名簿!D74="","",TRIM(受験者名簿!D74))</f>
        <v/>
      </c>
      <c r="I68" s="7" t="str">
        <f>IF(受験者名簿!E74="","",DBCS(TRIM(PHONETIC(受験者名簿!E74))))</f>
        <v/>
      </c>
      <c r="J68" s="7" t="str">
        <f>IF(受験者名簿!F74="","",DBCS(TRIM(PHONETIC(受験者名簿!F74))))</f>
        <v/>
      </c>
      <c r="K68" s="7" t="str">
        <f>IF(受験者名簿!G74="","",TRIM(PROPER(受験者名簿!G74)))</f>
        <v/>
      </c>
      <c r="L68" s="7" t="str">
        <f>IF(受験者名簿!H74="","",TRIM(PROPER(受験者名簿!H74)))</f>
        <v/>
      </c>
      <c r="M68" s="7" t="str">
        <f>IF(受験者名簿!R74="","",受験者名簿!R74)</f>
        <v/>
      </c>
      <c r="N68" s="7" t="str">
        <f>IF(M68="","",IF(受験者名簿!Q74="","後",受験者名簿!Q74))</f>
        <v/>
      </c>
      <c r="O68" s="7" t="str">
        <f>IF(受験者名簿!S74="","",受験者名簿!S74)</f>
        <v/>
      </c>
      <c r="P68" s="7" t="str">
        <f>IF(受験者名簿!T74="","",受験者名簿!T74)</f>
        <v/>
      </c>
      <c r="Q68" s="7" t="str">
        <f>IF(受験者名簿!U74="","",受験者名簿!U74)</f>
        <v/>
      </c>
      <c r="R68" s="7" t="str">
        <f>IF(受験者名簿!V74="","",受験者名簿!V74)</f>
        <v/>
      </c>
      <c r="S68" s="7" t="str">
        <f>IF(受験者名簿!W74="","",受験者名簿!W74)</f>
        <v/>
      </c>
      <c r="T68" s="7" t="str">
        <f>IF(受験者名簿!X74="","",受験者名簿!X74)</f>
        <v/>
      </c>
      <c r="U68" s="7" t="str">
        <f>IF(受験者名簿!Y74="","",受験者名簿!Y74)</f>
        <v/>
      </c>
      <c r="V68" s="7" t="str">
        <f>IF(受験者名簿!Z74="","",受験者名簿!Z74)</f>
        <v/>
      </c>
      <c r="W68" s="7" t="str">
        <f>IF(受験者名簿!AA74="","",受験者名簿!AA74)</f>
        <v/>
      </c>
      <c r="X68" s="7" t="str">
        <f>IF(受験者名簿!AB74="","",受験者名簿!AB74)</f>
        <v/>
      </c>
      <c r="Y68" s="7" t="str">
        <f>""</f>
        <v/>
      </c>
      <c r="Z68" s="7" t="str">
        <f>""</f>
        <v/>
      </c>
      <c r="AA68" s="7" t="str">
        <f>""</f>
        <v/>
      </c>
      <c r="AB68" s="7" t="str">
        <f>""</f>
        <v/>
      </c>
      <c r="AC68" s="7" t="str">
        <f>IF(受験者名簿!I74="","",TRIM(受験者名簿!I74))</f>
        <v/>
      </c>
      <c r="AD68" s="7" t="str">
        <f>""</f>
        <v/>
      </c>
      <c r="AE68" s="7" t="str">
        <f>IF(受験者名簿!L74="","",受験者名簿!L74)</f>
        <v/>
      </c>
      <c r="AF68" s="7" t="str">
        <f>IF(受験者名簿!AH74="","",受験者名簿!AH74)</f>
        <v/>
      </c>
      <c r="AG68" s="7" t="str">
        <f>IF(受験者名簿!B74="","",受験者名簿!B74)</f>
        <v/>
      </c>
      <c r="AH68" s="8" t="str">
        <f>IF(受験者名簿!AG74="","",受験者名簿!AG74)</f>
        <v/>
      </c>
      <c r="AI68" s="7" t="str">
        <f ca="1">IF(受験者名簿!AI74="","",受験者名簿!AI74)</f>
        <v/>
      </c>
      <c r="AJ68" s="7" t="str">
        <f>IF(受験者名簿!AJ74="","",受験者名簿!AJ74)</f>
        <v/>
      </c>
      <c r="AK68" s="7" t="str">
        <f>IF(G68="","",受験者名簿!AU74)</f>
        <v/>
      </c>
      <c r="AL68" s="7" t="str">
        <f>IF($G68="","",申込責任者!$N$42)</f>
        <v/>
      </c>
      <c r="AM68" s="7" t="str">
        <f>IF($G68="","",申込責任者!$N$43)</f>
        <v/>
      </c>
      <c r="AN68" s="7" t="str">
        <f>IF($G68="","",申込責任者!$N$45)</f>
        <v/>
      </c>
      <c r="AO68" s="7" t="str">
        <f>IF($G68="","",申込責任者!$N$44)</f>
        <v/>
      </c>
      <c r="AP68" s="7" t="str">
        <f>IF($G68="","",申込責任者!$N$46)</f>
        <v/>
      </c>
      <c r="AQ68" s="7" t="str">
        <f>IF($G68="","",申込責任者!$N$47)</f>
        <v/>
      </c>
      <c r="AR68" s="7" t="str">
        <f>IF($G68="","",申込責任者!$N$48)</f>
        <v/>
      </c>
      <c r="AS68" s="7" t="str">
        <f>IF($G68="","",申込責任者!$N$49)</f>
        <v/>
      </c>
      <c r="AT68" s="7" t="str">
        <f>IF($G68="","",申込責任者!$N$50)</f>
        <v/>
      </c>
      <c r="AU68" s="7" t="str">
        <f>IF($G68="","",申込責任者!$N$51)</f>
        <v/>
      </c>
      <c r="AV68" s="7" t="str">
        <f>IF($G68="","",申込責任者!$N$52)</f>
        <v/>
      </c>
      <c r="AW68" s="7" t="str">
        <f>IF($G68="","",申込責任者!$N$53)</f>
        <v/>
      </c>
      <c r="AX68" s="7" t="str">
        <f>IF($G68="","",申込責任者!$N$54)</f>
        <v/>
      </c>
      <c r="AY68" s="6" t="str">
        <f>IF($G68="","",申込責任者!$G$30&amp;"")</f>
        <v/>
      </c>
      <c r="AZ68" s="7" t="str">
        <f>IF($G68="","",申込責任者!$N$23)</f>
        <v/>
      </c>
      <c r="BA68" s="6" t="str">
        <f>IF($G68="","",受験者名簿!AW74)</f>
        <v/>
      </c>
      <c r="BB68" s="6" t="str">
        <f>IF(G68="","",申込責任者!$N$36)</f>
        <v/>
      </c>
      <c r="BC68" s="6" t="str">
        <f t="shared" si="6"/>
        <v/>
      </c>
      <c r="BD68" s="6" t="str">
        <f t="shared" si="7"/>
        <v/>
      </c>
      <c r="BE68" s="6" t="str">
        <f>""</f>
        <v/>
      </c>
      <c r="BF68" s="6" t="str">
        <f>""</f>
        <v/>
      </c>
      <c r="BG68" s="6" t="str">
        <f t="shared" si="8"/>
        <v/>
      </c>
      <c r="BH68" s="6" t="str">
        <f t="shared" si="9"/>
        <v/>
      </c>
      <c r="BI68" s="6" t="str">
        <f>IF(G68="","",申込責任者!$N$11)</f>
        <v/>
      </c>
      <c r="BJ68" s="6" t="str">
        <f>IF(H68="","",申込責任者!$N$12)</f>
        <v/>
      </c>
    </row>
    <row r="69" spans="1:62">
      <c r="A69" s="6" t="str">
        <f>IF(受験者名簿!C75="","",受験者名簿!A75)</f>
        <v/>
      </c>
      <c r="B69" s="7" t="str">
        <f>IF(受験者名簿!AF75="","",受験者名簿!AF75)</f>
        <v/>
      </c>
      <c r="C69" s="7" t="str">
        <f t="shared" si="5"/>
        <v/>
      </c>
      <c r="D69" s="7" t="str">
        <f>IF(受験者名簿!K75="","",受験者名簿!K75)</f>
        <v/>
      </c>
      <c r="E69" s="7" t="str">
        <f>IF(受験者名簿!AK75="","",受験者名簿!AK75)</f>
        <v/>
      </c>
      <c r="F69" s="7" t="str">
        <f>IF(受験者名簿!J75="","",TEXT(SUBSTITUTE(受験者名簿!J75,".","/"),"yyyy/mm/dd"))</f>
        <v/>
      </c>
      <c r="G69" s="7" t="str">
        <f>IF(受験者名簿!C75="","",TRIM(受験者名簿!C75))</f>
        <v/>
      </c>
      <c r="H69" s="7" t="str">
        <f>IF(受験者名簿!D75="","",TRIM(受験者名簿!D75))</f>
        <v/>
      </c>
      <c r="I69" s="7" t="str">
        <f>IF(受験者名簿!E75="","",DBCS(TRIM(PHONETIC(受験者名簿!E75))))</f>
        <v/>
      </c>
      <c r="J69" s="7" t="str">
        <f>IF(受験者名簿!F75="","",DBCS(TRIM(PHONETIC(受験者名簿!F75))))</f>
        <v/>
      </c>
      <c r="K69" s="7" t="str">
        <f>IF(受験者名簿!G75="","",TRIM(PROPER(受験者名簿!G75)))</f>
        <v/>
      </c>
      <c r="L69" s="7" t="str">
        <f>IF(受験者名簿!H75="","",TRIM(PROPER(受験者名簿!H75)))</f>
        <v/>
      </c>
      <c r="M69" s="7" t="str">
        <f>IF(受験者名簿!R75="","",受験者名簿!R75)</f>
        <v/>
      </c>
      <c r="N69" s="7" t="str">
        <f>IF(M69="","",IF(受験者名簿!Q75="","後",受験者名簿!Q75))</f>
        <v/>
      </c>
      <c r="O69" s="7" t="str">
        <f>IF(受験者名簿!S75="","",受験者名簿!S75)</f>
        <v/>
      </c>
      <c r="P69" s="7" t="str">
        <f>IF(受験者名簿!T75="","",受験者名簿!T75)</f>
        <v/>
      </c>
      <c r="Q69" s="7" t="str">
        <f>IF(受験者名簿!U75="","",受験者名簿!U75)</f>
        <v/>
      </c>
      <c r="R69" s="7" t="str">
        <f>IF(受験者名簿!V75="","",受験者名簿!V75)</f>
        <v/>
      </c>
      <c r="S69" s="7" t="str">
        <f>IF(受験者名簿!W75="","",受験者名簿!W75)</f>
        <v/>
      </c>
      <c r="T69" s="7" t="str">
        <f>IF(受験者名簿!X75="","",受験者名簿!X75)</f>
        <v/>
      </c>
      <c r="U69" s="7" t="str">
        <f>IF(受験者名簿!Y75="","",受験者名簿!Y75)</f>
        <v/>
      </c>
      <c r="V69" s="7" t="str">
        <f>IF(受験者名簿!Z75="","",受験者名簿!Z75)</f>
        <v/>
      </c>
      <c r="W69" s="7" t="str">
        <f>IF(受験者名簿!AA75="","",受験者名簿!AA75)</f>
        <v/>
      </c>
      <c r="X69" s="7" t="str">
        <f>IF(受験者名簿!AB75="","",受験者名簿!AB75)</f>
        <v/>
      </c>
      <c r="Y69" s="7" t="str">
        <f>""</f>
        <v/>
      </c>
      <c r="Z69" s="7" t="str">
        <f>""</f>
        <v/>
      </c>
      <c r="AA69" s="7" t="str">
        <f>""</f>
        <v/>
      </c>
      <c r="AB69" s="7" t="str">
        <f>""</f>
        <v/>
      </c>
      <c r="AC69" s="7" t="str">
        <f>IF(受験者名簿!I75="","",TRIM(受験者名簿!I75))</f>
        <v/>
      </c>
      <c r="AD69" s="7" t="str">
        <f>""</f>
        <v/>
      </c>
      <c r="AE69" s="7" t="str">
        <f>IF(受験者名簿!L75="","",受験者名簿!L75)</f>
        <v/>
      </c>
      <c r="AF69" s="7" t="str">
        <f>IF(受験者名簿!AH75="","",受験者名簿!AH75)</f>
        <v/>
      </c>
      <c r="AG69" s="7" t="str">
        <f>IF(受験者名簿!B75="","",受験者名簿!B75)</f>
        <v/>
      </c>
      <c r="AH69" s="8" t="str">
        <f>IF(受験者名簿!AG75="","",受験者名簿!AG75)</f>
        <v/>
      </c>
      <c r="AI69" s="7" t="str">
        <f ca="1">IF(受験者名簿!AI75="","",受験者名簿!AI75)</f>
        <v/>
      </c>
      <c r="AJ69" s="7" t="str">
        <f>IF(受験者名簿!AJ75="","",受験者名簿!AJ75)</f>
        <v/>
      </c>
      <c r="AK69" s="7" t="str">
        <f>IF(G69="","",受験者名簿!AU75)</f>
        <v/>
      </c>
      <c r="AL69" s="7" t="str">
        <f>IF($G69="","",申込責任者!$N$42)</f>
        <v/>
      </c>
      <c r="AM69" s="7" t="str">
        <f>IF($G69="","",申込責任者!$N$43)</f>
        <v/>
      </c>
      <c r="AN69" s="7" t="str">
        <f>IF($G69="","",申込責任者!$N$45)</f>
        <v/>
      </c>
      <c r="AO69" s="7" t="str">
        <f>IF($G69="","",申込責任者!$N$44)</f>
        <v/>
      </c>
      <c r="AP69" s="7" t="str">
        <f>IF($G69="","",申込責任者!$N$46)</f>
        <v/>
      </c>
      <c r="AQ69" s="7" t="str">
        <f>IF($G69="","",申込責任者!$N$47)</f>
        <v/>
      </c>
      <c r="AR69" s="7" t="str">
        <f>IF($G69="","",申込責任者!$N$48)</f>
        <v/>
      </c>
      <c r="AS69" s="7" t="str">
        <f>IF($G69="","",申込責任者!$N$49)</f>
        <v/>
      </c>
      <c r="AT69" s="7" t="str">
        <f>IF($G69="","",申込責任者!$N$50)</f>
        <v/>
      </c>
      <c r="AU69" s="7" t="str">
        <f>IF($G69="","",申込責任者!$N$51)</f>
        <v/>
      </c>
      <c r="AV69" s="7" t="str">
        <f>IF($G69="","",申込責任者!$N$52)</f>
        <v/>
      </c>
      <c r="AW69" s="7" t="str">
        <f>IF($G69="","",申込責任者!$N$53)</f>
        <v/>
      </c>
      <c r="AX69" s="7" t="str">
        <f>IF($G69="","",申込責任者!$N$54)</f>
        <v/>
      </c>
      <c r="AY69" s="6" t="str">
        <f>IF($G69="","",申込責任者!$G$30&amp;"")</f>
        <v/>
      </c>
      <c r="AZ69" s="7" t="str">
        <f>IF($G69="","",申込責任者!$N$23)</f>
        <v/>
      </c>
      <c r="BA69" s="6" t="str">
        <f>IF($G69="","",受験者名簿!AW75)</f>
        <v/>
      </c>
      <c r="BB69" s="6" t="str">
        <f>IF(G69="","",申込責任者!$N$36)</f>
        <v/>
      </c>
      <c r="BC69" s="6" t="str">
        <f t="shared" si="6"/>
        <v/>
      </c>
      <c r="BD69" s="6" t="str">
        <f t="shared" si="7"/>
        <v/>
      </c>
      <c r="BE69" s="6" t="str">
        <f>""</f>
        <v/>
      </c>
      <c r="BF69" s="6" t="str">
        <f>""</f>
        <v/>
      </c>
      <c r="BG69" s="6" t="str">
        <f t="shared" si="8"/>
        <v/>
      </c>
      <c r="BH69" s="6" t="str">
        <f t="shared" si="9"/>
        <v/>
      </c>
      <c r="BI69" s="6" t="str">
        <f>IF(G69="","",申込責任者!$N$11)</f>
        <v/>
      </c>
      <c r="BJ69" s="6" t="str">
        <f>IF(H69="","",申込責任者!$N$12)</f>
        <v/>
      </c>
    </row>
    <row r="70" spans="1:62">
      <c r="A70" s="6" t="str">
        <f>IF(受験者名簿!C76="","",受験者名簿!A76)</f>
        <v/>
      </c>
      <c r="B70" s="7" t="str">
        <f>IF(受験者名簿!AF76="","",受験者名簿!AF76)</f>
        <v/>
      </c>
      <c r="C70" s="7" t="str">
        <f t="shared" si="5"/>
        <v/>
      </c>
      <c r="D70" s="7" t="str">
        <f>IF(受験者名簿!K76="","",受験者名簿!K76)</f>
        <v/>
      </c>
      <c r="E70" s="7" t="str">
        <f>IF(受験者名簿!AK76="","",受験者名簿!AK76)</f>
        <v/>
      </c>
      <c r="F70" s="7" t="str">
        <f>IF(受験者名簿!J76="","",TEXT(SUBSTITUTE(受験者名簿!J76,".","/"),"yyyy/mm/dd"))</f>
        <v/>
      </c>
      <c r="G70" s="7" t="str">
        <f>IF(受験者名簿!C76="","",TRIM(受験者名簿!C76))</f>
        <v/>
      </c>
      <c r="H70" s="7" t="str">
        <f>IF(受験者名簿!D76="","",TRIM(受験者名簿!D76))</f>
        <v/>
      </c>
      <c r="I70" s="7" t="str">
        <f>IF(受験者名簿!E76="","",DBCS(TRIM(PHONETIC(受験者名簿!E76))))</f>
        <v/>
      </c>
      <c r="J70" s="7" t="str">
        <f>IF(受験者名簿!F76="","",DBCS(TRIM(PHONETIC(受験者名簿!F76))))</f>
        <v/>
      </c>
      <c r="K70" s="7" t="str">
        <f>IF(受験者名簿!G76="","",TRIM(PROPER(受験者名簿!G76)))</f>
        <v/>
      </c>
      <c r="L70" s="7" t="str">
        <f>IF(受験者名簿!H76="","",TRIM(PROPER(受験者名簿!H76)))</f>
        <v/>
      </c>
      <c r="M70" s="7" t="str">
        <f>IF(受験者名簿!R76="","",受験者名簿!R76)</f>
        <v/>
      </c>
      <c r="N70" s="7" t="str">
        <f>IF(M70="","",IF(受験者名簿!Q76="","後",受験者名簿!Q76))</f>
        <v/>
      </c>
      <c r="O70" s="7" t="str">
        <f>IF(受験者名簿!S76="","",受験者名簿!S76)</f>
        <v/>
      </c>
      <c r="P70" s="7" t="str">
        <f>IF(受験者名簿!T76="","",受験者名簿!T76)</f>
        <v/>
      </c>
      <c r="Q70" s="7" t="str">
        <f>IF(受験者名簿!U76="","",受験者名簿!U76)</f>
        <v/>
      </c>
      <c r="R70" s="7" t="str">
        <f>IF(受験者名簿!V76="","",受験者名簿!V76)</f>
        <v/>
      </c>
      <c r="S70" s="7" t="str">
        <f>IF(受験者名簿!W76="","",受験者名簿!W76)</f>
        <v/>
      </c>
      <c r="T70" s="7" t="str">
        <f>IF(受験者名簿!X76="","",受験者名簿!X76)</f>
        <v/>
      </c>
      <c r="U70" s="7" t="str">
        <f>IF(受験者名簿!Y76="","",受験者名簿!Y76)</f>
        <v/>
      </c>
      <c r="V70" s="7" t="str">
        <f>IF(受験者名簿!Z76="","",受験者名簿!Z76)</f>
        <v/>
      </c>
      <c r="W70" s="7" t="str">
        <f>IF(受験者名簿!AA76="","",受験者名簿!AA76)</f>
        <v/>
      </c>
      <c r="X70" s="7" t="str">
        <f>IF(受験者名簿!AB76="","",受験者名簿!AB76)</f>
        <v/>
      </c>
      <c r="Y70" s="7" t="str">
        <f>""</f>
        <v/>
      </c>
      <c r="Z70" s="7" t="str">
        <f>""</f>
        <v/>
      </c>
      <c r="AA70" s="7" t="str">
        <f>""</f>
        <v/>
      </c>
      <c r="AB70" s="7" t="str">
        <f>""</f>
        <v/>
      </c>
      <c r="AC70" s="7" t="str">
        <f>IF(受験者名簿!I76="","",TRIM(受験者名簿!I76))</f>
        <v/>
      </c>
      <c r="AD70" s="7" t="str">
        <f>""</f>
        <v/>
      </c>
      <c r="AE70" s="7" t="str">
        <f>IF(受験者名簿!L76="","",受験者名簿!L76)</f>
        <v/>
      </c>
      <c r="AF70" s="7" t="str">
        <f>IF(受験者名簿!AH76="","",受験者名簿!AH76)</f>
        <v/>
      </c>
      <c r="AG70" s="7" t="str">
        <f>IF(受験者名簿!B76="","",受験者名簿!B76)</f>
        <v/>
      </c>
      <c r="AH70" s="8" t="str">
        <f>IF(受験者名簿!AG76="","",受験者名簿!AG76)</f>
        <v/>
      </c>
      <c r="AI70" s="7" t="str">
        <f ca="1">IF(受験者名簿!AI76="","",受験者名簿!AI76)</f>
        <v/>
      </c>
      <c r="AJ70" s="7" t="str">
        <f>IF(受験者名簿!AJ76="","",受験者名簿!AJ76)</f>
        <v/>
      </c>
      <c r="AK70" s="7" t="str">
        <f>IF(G70="","",受験者名簿!AU76)</f>
        <v/>
      </c>
      <c r="AL70" s="7" t="str">
        <f>IF($G70="","",申込責任者!$N$42)</f>
        <v/>
      </c>
      <c r="AM70" s="7" t="str">
        <f>IF($G70="","",申込責任者!$N$43)</f>
        <v/>
      </c>
      <c r="AN70" s="7" t="str">
        <f>IF($G70="","",申込責任者!$N$45)</f>
        <v/>
      </c>
      <c r="AO70" s="7" t="str">
        <f>IF($G70="","",申込責任者!$N$44)</f>
        <v/>
      </c>
      <c r="AP70" s="7" t="str">
        <f>IF($G70="","",申込責任者!$N$46)</f>
        <v/>
      </c>
      <c r="AQ70" s="7" t="str">
        <f>IF($G70="","",申込責任者!$N$47)</f>
        <v/>
      </c>
      <c r="AR70" s="7" t="str">
        <f>IF($G70="","",申込責任者!$N$48)</f>
        <v/>
      </c>
      <c r="AS70" s="7" t="str">
        <f>IF($G70="","",申込責任者!$N$49)</f>
        <v/>
      </c>
      <c r="AT70" s="7" t="str">
        <f>IF($G70="","",申込責任者!$N$50)</f>
        <v/>
      </c>
      <c r="AU70" s="7" t="str">
        <f>IF($G70="","",申込責任者!$N$51)</f>
        <v/>
      </c>
      <c r="AV70" s="7" t="str">
        <f>IF($G70="","",申込責任者!$N$52)</f>
        <v/>
      </c>
      <c r="AW70" s="7" t="str">
        <f>IF($G70="","",申込責任者!$N$53)</f>
        <v/>
      </c>
      <c r="AX70" s="7" t="str">
        <f>IF($G70="","",申込責任者!$N$54)</f>
        <v/>
      </c>
      <c r="AY70" s="6" t="str">
        <f>IF($G70="","",申込責任者!$G$30&amp;"")</f>
        <v/>
      </c>
      <c r="AZ70" s="7" t="str">
        <f>IF($G70="","",申込責任者!$N$23)</f>
        <v/>
      </c>
      <c r="BA70" s="6" t="str">
        <f>IF($G70="","",受験者名簿!AW76)</f>
        <v/>
      </c>
      <c r="BB70" s="6" t="str">
        <f>IF(G70="","",申込責任者!$N$36)</f>
        <v/>
      </c>
      <c r="BC70" s="6" t="str">
        <f t="shared" si="6"/>
        <v/>
      </c>
      <c r="BD70" s="6" t="str">
        <f t="shared" si="7"/>
        <v/>
      </c>
      <c r="BE70" s="6" t="str">
        <f>""</f>
        <v/>
      </c>
      <c r="BF70" s="6" t="str">
        <f>""</f>
        <v/>
      </c>
      <c r="BG70" s="6" t="str">
        <f t="shared" si="8"/>
        <v/>
      </c>
      <c r="BH70" s="6" t="str">
        <f t="shared" si="9"/>
        <v/>
      </c>
      <c r="BI70" s="6" t="str">
        <f>IF(G70="","",申込責任者!$N$11)</f>
        <v/>
      </c>
      <c r="BJ70" s="6" t="str">
        <f>IF(H70="","",申込責任者!$N$12)</f>
        <v/>
      </c>
    </row>
    <row r="71" spans="1:62">
      <c r="A71" s="6" t="str">
        <f>IF(受験者名簿!C77="","",受験者名簿!A77)</f>
        <v/>
      </c>
      <c r="B71" s="7" t="str">
        <f>IF(受験者名簿!AF77="","",受験者名簿!AF77)</f>
        <v/>
      </c>
      <c r="C71" s="7" t="str">
        <f t="shared" si="5"/>
        <v/>
      </c>
      <c r="D71" s="7" t="str">
        <f>IF(受験者名簿!K77="","",受験者名簿!K77)</f>
        <v/>
      </c>
      <c r="E71" s="7" t="str">
        <f>IF(受験者名簿!AK77="","",受験者名簿!AK77)</f>
        <v/>
      </c>
      <c r="F71" s="7" t="str">
        <f>IF(受験者名簿!J77="","",TEXT(SUBSTITUTE(受験者名簿!J77,".","/"),"yyyy/mm/dd"))</f>
        <v/>
      </c>
      <c r="G71" s="7" t="str">
        <f>IF(受験者名簿!C77="","",TRIM(受験者名簿!C77))</f>
        <v/>
      </c>
      <c r="H71" s="7" t="str">
        <f>IF(受験者名簿!D77="","",TRIM(受験者名簿!D77))</f>
        <v/>
      </c>
      <c r="I71" s="7" t="str">
        <f>IF(受験者名簿!E77="","",DBCS(TRIM(PHONETIC(受験者名簿!E77))))</f>
        <v/>
      </c>
      <c r="J71" s="7" t="str">
        <f>IF(受験者名簿!F77="","",DBCS(TRIM(PHONETIC(受験者名簿!F77))))</f>
        <v/>
      </c>
      <c r="K71" s="7" t="str">
        <f>IF(受験者名簿!G77="","",TRIM(PROPER(受験者名簿!G77)))</f>
        <v/>
      </c>
      <c r="L71" s="7" t="str">
        <f>IF(受験者名簿!H77="","",TRIM(PROPER(受験者名簿!H77)))</f>
        <v/>
      </c>
      <c r="M71" s="7" t="str">
        <f>IF(受験者名簿!R77="","",受験者名簿!R77)</f>
        <v/>
      </c>
      <c r="N71" s="7" t="str">
        <f>IF(M71="","",IF(受験者名簿!Q77="","後",受験者名簿!Q77))</f>
        <v/>
      </c>
      <c r="O71" s="7" t="str">
        <f>IF(受験者名簿!S77="","",受験者名簿!S77)</f>
        <v/>
      </c>
      <c r="P71" s="7" t="str">
        <f>IF(受験者名簿!T77="","",受験者名簿!T77)</f>
        <v/>
      </c>
      <c r="Q71" s="7" t="str">
        <f>IF(受験者名簿!U77="","",受験者名簿!U77)</f>
        <v/>
      </c>
      <c r="R71" s="7" t="str">
        <f>IF(受験者名簿!V77="","",受験者名簿!V77)</f>
        <v/>
      </c>
      <c r="S71" s="7" t="str">
        <f>IF(受験者名簿!W77="","",受験者名簿!W77)</f>
        <v/>
      </c>
      <c r="T71" s="7" t="str">
        <f>IF(受験者名簿!X77="","",受験者名簿!X77)</f>
        <v/>
      </c>
      <c r="U71" s="7" t="str">
        <f>IF(受験者名簿!Y77="","",受験者名簿!Y77)</f>
        <v/>
      </c>
      <c r="V71" s="7" t="str">
        <f>IF(受験者名簿!Z77="","",受験者名簿!Z77)</f>
        <v/>
      </c>
      <c r="W71" s="7" t="str">
        <f>IF(受験者名簿!AA77="","",受験者名簿!AA77)</f>
        <v/>
      </c>
      <c r="X71" s="7" t="str">
        <f>IF(受験者名簿!AB77="","",受験者名簿!AB77)</f>
        <v/>
      </c>
      <c r="Y71" s="7" t="str">
        <f>""</f>
        <v/>
      </c>
      <c r="Z71" s="7" t="str">
        <f>""</f>
        <v/>
      </c>
      <c r="AA71" s="7" t="str">
        <f>""</f>
        <v/>
      </c>
      <c r="AB71" s="7" t="str">
        <f>""</f>
        <v/>
      </c>
      <c r="AC71" s="7" t="str">
        <f>IF(受験者名簿!I77="","",TRIM(受験者名簿!I77))</f>
        <v/>
      </c>
      <c r="AD71" s="7" t="str">
        <f>""</f>
        <v/>
      </c>
      <c r="AE71" s="7" t="str">
        <f>IF(受験者名簿!L77="","",受験者名簿!L77)</f>
        <v/>
      </c>
      <c r="AF71" s="7" t="str">
        <f>IF(受験者名簿!AH77="","",受験者名簿!AH77)</f>
        <v/>
      </c>
      <c r="AG71" s="7" t="str">
        <f>IF(受験者名簿!B77="","",受験者名簿!B77)</f>
        <v/>
      </c>
      <c r="AH71" s="8" t="str">
        <f>IF(受験者名簿!AG77="","",受験者名簿!AG77)</f>
        <v/>
      </c>
      <c r="AI71" s="7" t="str">
        <f ca="1">IF(受験者名簿!AI77="","",受験者名簿!AI77)</f>
        <v/>
      </c>
      <c r="AJ71" s="7" t="str">
        <f>IF(受験者名簿!AJ77="","",受験者名簿!AJ77)</f>
        <v/>
      </c>
      <c r="AK71" s="7" t="str">
        <f>IF(G71="","",受験者名簿!AU77)</f>
        <v/>
      </c>
      <c r="AL71" s="7" t="str">
        <f>IF($G71="","",申込責任者!$N$42)</f>
        <v/>
      </c>
      <c r="AM71" s="7" t="str">
        <f>IF($G71="","",申込責任者!$N$43)</f>
        <v/>
      </c>
      <c r="AN71" s="7" t="str">
        <f>IF($G71="","",申込責任者!$N$45)</f>
        <v/>
      </c>
      <c r="AO71" s="7" t="str">
        <f>IF($G71="","",申込責任者!$N$44)</f>
        <v/>
      </c>
      <c r="AP71" s="7" t="str">
        <f>IF($G71="","",申込責任者!$N$46)</f>
        <v/>
      </c>
      <c r="AQ71" s="7" t="str">
        <f>IF($G71="","",申込責任者!$N$47)</f>
        <v/>
      </c>
      <c r="AR71" s="7" t="str">
        <f>IF($G71="","",申込責任者!$N$48)</f>
        <v/>
      </c>
      <c r="AS71" s="7" t="str">
        <f>IF($G71="","",申込責任者!$N$49)</f>
        <v/>
      </c>
      <c r="AT71" s="7" t="str">
        <f>IF($G71="","",申込責任者!$N$50)</f>
        <v/>
      </c>
      <c r="AU71" s="7" t="str">
        <f>IF($G71="","",申込責任者!$N$51)</f>
        <v/>
      </c>
      <c r="AV71" s="7" t="str">
        <f>IF($G71="","",申込責任者!$N$52)</f>
        <v/>
      </c>
      <c r="AW71" s="7" t="str">
        <f>IF($G71="","",申込責任者!$N$53)</f>
        <v/>
      </c>
      <c r="AX71" s="7" t="str">
        <f>IF($G71="","",申込責任者!$N$54)</f>
        <v/>
      </c>
      <c r="AY71" s="6" t="str">
        <f>IF($G71="","",申込責任者!$G$30&amp;"")</f>
        <v/>
      </c>
      <c r="AZ71" s="7" t="str">
        <f>IF($G71="","",申込責任者!$N$23)</f>
        <v/>
      </c>
      <c r="BA71" s="6" t="str">
        <f>IF($G71="","",受験者名簿!AW77)</f>
        <v/>
      </c>
      <c r="BB71" s="6" t="str">
        <f>IF(G71="","",申込責任者!$N$36)</f>
        <v/>
      </c>
      <c r="BC71" s="6" t="str">
        <f t="shared" si="6"/>
        <v/>
      </c>
      <c r="BD71" s="6" t="str">
        <f t="shared" si="7"/>
        <v/>
      </c>
      <c r="BE71" s="6" t="str">
        <f>""</f>
        <v/>
      </c>
      <c r="BF71" s="6" t="str">
        <f>""</f>
        <v/>
      </c>
      <c r="BG71" s="6" t="str">
        <f t="shared" si="8"/>
        <v/>
      </c>
      <c r="BH71" s="6" t="str">
        <f t="shared" si="9"/>
        <v/>
      </c>
      <c r="BI71" s="6" t="str">
        <f>IF(G71="","",申込責任者!$N$11)</f>
        <v/>
      </c>
      <c r="BJ71" s="6" t="str">
        <f>IF(H71="","",申込責任者!$N$12)</f>
        <v/>
      </c>
    </row>
    <row r="72" spans="1:62">
      <c r="A72" s="6" t="str">
        <f>IF(受験者名簿!C78="","",受験者名簿!A78)</f>
        <v/>
      </c>
      <c r="B72" s="7" t="str">
        <f>IF(受験者名簿!AF78="","",受験者名簿!AF78)</f>
        <v/>
      </c>
      <c r="C72" s="7" t="str">
        <f t="shared" si="5"/>
        <v/>
      </c>
      <c r="D72" s="7" t="str">
        <f>IF(受験者名簿!K78="","",受験者名簿!K78)</f>
        <v/>
      </c>
      <c r="E72" s="7" t="str">
        <f>IF(受験者名簿!AK78="","",受験者名簿!AK78)</f>
        <v/>
      </c>
      <c r="F72" s="7" t="str">
        <f>IF(受験者名簿!J78="","",TEXT(SUBSTITUTE(受験者名簿!J78,".","/"),"yyyy/mm/dd"))</f>
        <v/>
      </c>
      <c r="G72" s="7" t="str">
        <f>IF(受験者名簿!C78="","",TRIM(受験者名簿!C78))</f>
        <v/>
      </c>
      <c r="H72" s="7" t="str">
        <f>IF(受験者名簿!D78="","",TRIM(受験者名簿!D78))</f>
        <v/>
      </c>
      <c r="I72" s="7" t="str">
        <f>IF(受験者名簿!E78="","",DBCS(TRIM(PHONETIC(受験者名簿!E78))))</f>
        <v/>
      </c>
      <c r="J72" s="7" t="str">
        <f>IF(受験者名簿!F78="","",DBCS(TRIM(PHONETIC(受験者名簿!F78))))</f>
        <v/>
      </c>
      <c r="K72" s="7" t="str">
        <f>IF(受験者名簿!G78="","",TRIM(PROPER(受験者名簿!G78)))</f>
        <v/>
      </c>
      <c r="L72" s="7" t="str">
        <f>IF(受験者名簿!H78="","",TRIM(PROPER(受験者名簿!H78)))</f>
        <v/>
      </c>
      <c r="M72" s="7" t="str">
        <f>IF(受験者名簿!R78="","",受験者名簿!R78)</f>
        <v/>
      </c>
      <c r="N72" s="7" t="str">
        <f>IF(M72="","",IF(受験者名簿!Q78="","後",受験者名簿!Q78))</f>
        <v/>
      </c>
      <c r="O72" s="7" t="str">
        <f>IF(受験者名簿!S78="","",受験者名簿!S78)</f>
        <v/>
      </c>
      <c r="P72" s="7" t="str">
        <f>IF(受験者名簿!T78="","",受験者名簿!T78)</f>
        <v/>
      </c>
      <c r="Q72" s="7" t="str">
        <f>IF(受験者名簿!U78="","",受験者名簿!U78)</f>
        <v/>
      </c>
      <c r="R72" s="7" t="str">
        <f>IF(受験者名簿!V78="","",受験者名簿!V78)</f>
        <v/>
      </c>
      <c r="S72" s="7" t="str">
        <f>IF(受験者名簿!W78="","",受験者名簿!W78)</f>
        <v/>
      </c>
      <c r="T72" s="7" t="str">
        <f>IF(受験者名簿!X78="","",受験者名簿!X78)</f>
        <v/>
      </c>
      <c r="U72" s="7" t="str">
        <f>IF(受験者名簿!Y78="","",受験者名簿!Y78)</f>
        <v/>
      </c>
      <c r="V72" s="7" t="str">
        <f>IF(受験者名簿!Z78="","",受験者名簿!Z78)</f>
        <v/>
      </c>
      <c r="W72" s="7" t="str">
        <f>IF(受験者名簿!AA78="","",受験者名簿!AA78)</f>
        <v/>
      </c>
      <c r="X72" s="7" t="str">
        <f>IF(受験者名簿!AB78="","",受験者名簿!AB78)</f>
        <v/>
      </c>
      <c r="Y72" s="7" t="str">
        <f>""</f>
        <v/>
      </c>
      <c r="Z72" s="7" t="str">
        <f>""</f>
        <v/>
      </c>
      <c r="AA72" s="7" t="str">
        <f>""</f>
        <v/>
      </c>
      <c r="AB72" s="7" t="str">
        <f>""</f>
        <v/>
      </c>
      <c r="AC72" s="7" t="str">
        <f>IF(受験者名簿!I78="","",TRIM(受験者名簿!I78))</f>
        <v/>
      </c>
      <c r="AD72" s="7" t="str">
        <f>""</f>
        <v/>
      </c>
      <c r="AE72" s="7" t="str">
        <f>IF(受験者名簿!L78="","",受験者名簿!L78)</f>
        <v/>
      </c>
      <c r="AF72" s="7" t="str">
        <f>IF(受験者名簿!AH78="","",受験者名簿!AH78)</f>
        <v/>
      </c>
      <c r="AG72" s="7" t="str">
        <f>IF(受験者名簿!B78="","",受験者名簿!B78)</f>
        <v/>
      </c>
      <c r="AH72" s="8" t="str">
        <f>IF(受験者名簿!AG78="","",受験者名簿!AG78)</f>
        <v/>
      </c>
      <c r="AI72" s="7" t="str">
        <f ca="1">IF(受験者名簿!AI78="","",受験者名簿!AI78)</f>
        <v/>
      </c>
      <c r="AJ72" s="7" t="str">
        <f>IF(受験者名簿!AJ78="","",受験者名簿!AJ78)</f>
        <v/>
      </c>
      <c r="AK72" s="7" t="str">
        <f>IF(G72="","",受験者名簿!AU78)</f>
        <v/>
      </c>
      <c r="AL72" s="7" t="str">
        <f>IF($G72="","",申込責任者!$N$42)</f>
        <v/>
      </c>
      <c r="AM72" s="7" t="str">
        <f>IF($G72="","",申込責任者!$N$43)</f>
        <v/>
      </c>
      <c r="AN72" s="7" t="str">
        <f>IF($G72="","",申込責任者!$N$45)</f>
        <v/>
      </c>
      <c r="AO72" s="7" t="str">
        <f>IF($G72="","",申込責任者!$N$44)</f>
        <v/>
      </c>
      <c r="AP72" s="7" t="str">
        <f>IF($G72="","",申込責任者!$N$46)</f>
        <v/>
      </c>
      <c r="AQ72" s="7" t="str">
        <f>IF($G72="","",申込責任者!$N$47)</f>
        <v/>
      </c>
      <c r="AR72" s="7" t="str">
        <f>IF($G72="","",申込責任者!$N$48)</f>
        <v/>
      </c>
      <c r="AS72" s="7" t="str">
        <f>IF($G72="","",申込責任者!$N$49)</f>
        <v/>
      </c>
      <c r="AT72" s="7" t="str">
        <f>IF($G72="","",申込責任者!$N$50)</f>
        <v/>
      </c>
      <c r="AU72" s="7" t="str">
        <f>IF($G72="","",申込責任者!$N$51)</f>
        <v/>
      </c>
      <c r="AV72" s="7" t="str">
        <f>IF($G72="","",申込責任者!$N$52)</f>
        <v/>
      </c>
      <c r="AW72" s="7" t="str">
        <f>IF($G72="","",申込責任者!$N$53)</f>
        <v/>
      </c>
      <c r="AX72" s="7" t="str">
        <f>IF($G72="","",申込責任者!$N$54)</f>
        <v/>
      </c>
      <c r="AY72" s="6" t="str">
        <f>IF($G72="","",申込責任者!$G$30&amp;"")</f>
        <v/>
      </c>
      <c r="AZ72" s="7" t="str">
        <f>IF($G72="","",申込責任者!$N$23)</f>
        <v/>
      </c>
      <c r="BA72" s="6" t="str">
        <f>IF($G72="","",受験者名簿!AW78)</f>
        <v/>
      </c>
      <c r="BB72" s="6" t="str">
        <f>IF(G72="","",申込責任者!$N$36)</f>
        <v/>
      </c>
      <c r="BC72" s="6" t="str">
        <f t="shared" si="6"/>
        <v/>
      </c>
      <c r="BD72" s="6" t="str">
        <f t="shared" si="7"/>
        <v/>
      </c>
      <c r="BE72" s="6" t="str">
        <f>""</f>
        <v/>
      </c>
      <c r="BF72" s="6" t="str">
        <f>""</f>
        <v/>
      </c>
      <c r="BG72" s="6" t="str">
        <f t="shared" si="8"/>
        <v/>
      </c>
      <c r="BH72" s="6" t="str">
        <f t="shared" si="9"/>
        <v/>
      </c>
      <c r="BI72" s="6" t="str">
        <f>IF(G72="","",申込責任者!$N$11)</f>
        <v/>
      </c>
      <c r="BJ72" s="6" t="str">
        <f>IF(H72="","",申込責任者!$N$12)</f>
        <v/>
      </c>
    </row>
    <row r="73" spans="1:62">
      <c r="A73" s="6" t="str">
        <f>IF(受験者名簿!C79="","",受験者名簿!A79)</f>
        <v/>
      </c>
      <c r="B73" s="7" t="str">
        <f>IF(受験者名簿!AF79="","",受験者名簿!AF79)</f>
        <v/>
      </c>
      <c r="C73" s="7" t="str">
        <f t="shared" si="5"/>
        <v/>
      </c>
      <c r="D73" s="7" t="str">
        <f>IF(受験者名簿!K79="","",受験者名簿!K79)</f>
        <v/>
      </c>
      <c r="E73" s="7" t="str">
        <f>IF(受験者名簿!AK79="","",受験者名簿!AK79)</f>
        <v/>
      </c>
      <c r="F73" s="7" t="str">
        <f>IF(受験者名簿!J79="","",TEXT(SUBSTITUTE(受験者名簿!J79,".","/"),"yyyy/mm/dd"))</f>
        <v/>
      </c>
      <c r="G73" s="7" t="str">
        <f>IF(受験者名簿!C79="","",TRIM(受験者名簿!C79))</f>
        <v/>
      </c>
      <c r="H73" s="7" t="str">
        <f>IF(受験者名簿!D79="","",TRIM(受験者名簿!D79))</f>
        <v/>
      </c>
      <c r="I73" s="7" t="str">
        <f>IF(受験者名簿!E79="","",DBCS(TRIM(PHONETIC(受験者名簿!E79))))</f>
        <v/>
      </c>
      <c r="J73" s="7" t="str">
        <f>IF(受験者名簿!F79="","",DBCS(TRIM(PHONETIC(受験者名簿!F79))))</f>
        <v/>
      </c>
      <c r="K73" s="7" t="str">
        <f>IF(受験者名簿!G79="","",TRIM(PROPER(受験者名簿!G79)))</f>
        <v/>
      </c>
      <c r="L73" s="7" t="str">
        <f>IF(受験者名簿!H79="","",TRIM(PROPER(受験者名簿!H79)))</f>
        <v/>
      </c>
      <c r="M73" s="7" t="str">
        <f>IF(受験者名簿!R79="","",受験者名簿!R79)</f>
        <v/>
      </c>
      <c r="N73" s="7" t="str">
        <f>IF(M73="","",IF(受験者名簿!Q79="","後",受験者名簿!Q79))</f>
        <v/>
      </c>
      <c r="O73" s="7" t="str">
        <f>IF(受験者名簿!S79="","",受験者名簿!S79)</f>
        <v/>
      </c>
      <c r="P73" s="7" t="str">
        <f>IF(受験者名簿!T79="","",受験者名簿!T79)</f>
        <v/>
      </c>
      <c r="Q73" s="7" t="str">
        <f>IF(受験者名簿!U79="","",受験者名簿!U79)</f>
        <v/>
      </c>
      <c r="R73" s="7" t="str">
        <f>IF(受験者名簿!V79="","",受験者名簿!V79)</f>
        <v/>
      </c>
      <c r="S73" s="7" t="str">
        <f>IF(受験者名簿!W79="","",受験者名簿!W79)</f>
        <v/>
      </c>
      <c r="T73" s="7" t="str">
        <f>IF(受験者名簿!X79="","",受験者名簿!X79)</f>
        <v/>
      </c>
      <c r="U73" s="7" t="str">
        <f>IF(受験者名簿!Y79="","",受験者名簿!Y79)</f>
        <v/>
      </c>
      <c r="V73" s="7" t="str">
        <f>IF(受験者名簿!Z79="","",受験者名簿!Z79)</f>
        <v/>
      </c>
      <c r="W73" s="7" t="str">
        <f>IF(受験者名簿!AA79="","",受験者名簿!AA79)</f>
        <v/>
      </c>
      <c r="X73" s="7" t="str">
        <f>IF(受験者名簿!AB79="","",受験者名簿!AB79)</f>
        <v/>
      </c>
      <c r="Y73" s="7" t="str">
        <f>""</f>
        <v/>
      </c>
      <c r="Z73" s="7" t="str">
        <f>""</f>
        <v/>
      </c>
      <c r="AA73" s="7" t="str">
        <f>""</f>
        <v/>
      </c>
      <c r="AB73" s="7" t="str">
        <f>""</f>
        <v/>
      </c>
      <c r="AC73" s="7" t="str">
        <f>IF(受験者名簿!I79="","",TRIM(受験者名簿!I79))</f>
        <v/>
      </c>
      <c r="AD73" s="7" t="str">
        <f>""</f>
        <v/>
      </c>
      <c r="AE73" s="7" t="str">
        <f>IF(受験者名簿!L79="","",受験者名簿!L79)</f>
        <v/>
      </c>
      <c r="AF73" s="7" t="str">
        <f>IF(受験者名簿!AH79="","",受験者名簿!AH79)</f>
        <v/>
      </c>
      <c r="AG73" s="7" t="str">
        <f>IF(受験者名簿!B79="","",受験者名簿!B79)</f>
        <v/>
      </c>
      <c r="AH73" s="8" t="str">
        <f>IF(受験者名簿!AG79="","",受験者名簿!AG79)</f>
        <v/>
      </c>
      <c r="AI73" s="7" t="str">
        <f ca="1">IF(受験者名簿!AI79="","",受験者名簿!AI79)</f>
        <v/>
      </c>
      <c r="AJ73" s="7" t="str">
        <f>IF(受験者名簿!AJ79="","",受験者名簿!AJ79)</f>
        <v/>
      </c>
      <c r="AK73" s="7" t="str">
        <f>IF(G73="","",受験者名簿!AU79)</f>
        <v/>
      </c>
      <c r="AL73" s="7" t="str">
        <f>IF($G73="","",申込責任者!$N$42)</f>
        <v/>
      </c>
      <c r="AM73" s="7" t="str">
        <f>IF($G73="","",申込責任者!$N$43)</f>
        <v/>
      </c>
      <c r="AN73" s="7" t="str">
        <f>IF($G73="","",申込責任者!$N$45)</f>
        <v/>
      </c>
      <c r="AO73" s="7" t="str">
        <f>IF($G73="","",申込責任者!$N$44)</f>
        <v/>
      </c>
      <c r="AP73" s="7" t="str">
        <f>IF($G73="","",申込責任者!$N$46)</f>
        <v/>
      </c>
      <c r="AQ73" s="7" t="str">
        <f>IF($G73="","",申込責任者!$N$47)</f>
        <v/>
      </c>
      <c r="AR73" s="7" t="str">
        <f>IF($G73="","",申込責任者!$N$48)</f>
        <v/>
      </c>
      <c r="AS73" s="7" t="str">
        <f>IF($G73="","",申込責任者!$N$49)</f>
        <v/>
      </c>
      <c r="AT73" s="7" t="str">
        <f>IF($G73="","",申込責任者!$N$50)</f>
        <v/>
      </c>
      <c r="AU73" s="7" t="str">
        <f>IF($G73="","",申込責任者!$N$51)</f>
        <v/>
      </c>
      <c r="AV73" s="7" t="str">
        <f>IF($G73="","",申込責任者!$N$52)</f>
        <v/>
      </c>
      <c r="AW73" s="7" t="str">
        <f>IF($G73="","",申込責任者!$N$53)</f>
        <v/>
      </c>
      <c r="AX73" s="7" t="str">
        <f>IF($G73="","",申込責任者!$N$54)</f>
        <v/>
      </c>
      <c r="AY73" s="6" t="str">
        <f>IF($G73="","",申込責任者!$G$30&amp;"")</f>
        <v/>
      </c>
      <c r="AZ73" s="7" t="str">
        <f>IF($G73="","",申込責任者!$N$23)</f>
        <v/>
      </c>
      <c r="BA73" s="6" t="str">
        <f>IF($G73="","",受験者名簿!AW79)</f>
        <v/>
      </c>
      <c r="BB73" s="6" t="str">
        <f>IF(G73="","",申込責任者!$N$36)</f>
        <v/>
      </c>
      <c r="BC73" s="6" t="str">
        <f t="shared" si="6"/>
        <v/>
      </c>
      <c r="BD73" s="6" t="str">
        <f t="shared" si="7"/>
        <v/>
      </c>
      <c r="BE73" s="6" t="str">
        <f>""</f>
        <v/>
      </c>
      <c r="BF73" s="6" t="str">
        <f>""</f>
        <v/>
      </c>
      <c r="BG73" s="6" t="str">
        <f t="shared" si="8"/>
        <v/>
      </c>
      <c r="BH73" s="6" t="str">
        <f t="shared" si="9"/>
        <v/>
      </c>
      <c r="BI73" s="6" t="str">
        <f>IF(G73="","",申込責任者!$N$11)</f>
        <v/>
      </c>
      <c r="BJ73" s="6" t="str">
        <f>IF(H73="","",申込責任者!$N$12)</f>
        <v/>
      </c>
    </row>
    <row r="74" spans="1:62">
      <c r="A74" s="6" t="str">
        <f>IF(受験者名簿!C80="","",受験者名簿!A80)</f>
        <v/>
      </c>
      <c r="B74" s="7" t="str">
        <f>IF(受験者名簿!AF80="","",受験者名簿!AF80)</f>
        <v/>
      </c>
      <c r="C74" s="7" t="str">
        <f t="shared" si="5"/>
        <v/>
      </c>
      <c r="D74" s="7" t="str">
        <f>IF(受験者名簿!K80="","",受験者名簿!K80)</f>
        <v/>
      </c>
      <c r="E74" s="7" t="str">
        <f>IF(受験者名簿!AK80="","",受験者名簿!AK80)</f>
        <v/>
      </c>
      <c r="F74" s="7" t="str">
        <f>IF(受験者名簿!J80="","",TEXT(SUBSTITUTE(受験者名簿!J80,".","/"),"yyyy/mm/dd"))</f>
        <v/>
      </c>
      <c r="G74" s="7" t="str">
        <f>IF(受験者名簿!C80="","",TRIM(受験者名簿!C80))</f>
        <v/>
      </c>
      <c r="H74" s="7" t="str">
        <f>IF(受験者名簿!D80="","",TRIM(受験者名簿!D80))</f>
        <v/>
      </c>
      <c r="I74" s="7" t="str">
        <f>IF(受験者名簿!E80="","",DBCS(TRIM(PHONETIC(受験者名簿!E80))))</f>
        <v/>
      </c>
      <c r="J74" s="7" t="str">
        <f>IF(受験者名簿!F80="","",DBCS(TRIM(PHONETIC(受験者名簿!F80))))</f>
        <v/>
      </c>
      <c r="K74" s="7" t="str">
        <f>IF(受験者名簿!G80="","",TRIM(PROPER(受験者名簿!G80)))</f>
        <v/>
      </c>
      <c r="L74" s="7" t="str">
        <f>IF(受験者名簿!H80="","",TRIM(PROPER(受験者名簿!H80)))</f>
        <v/>
      </c>
      <c r="M74" s="7" t="str">
        <f>IF(受験者名簿!R80="","",受験者名簿!R80)</f>
        <v/>
      </c>
      <c r="N74" s="7" t="str">
        <f>IF(M74="","",IF(受験者名簿!Q80="","後",受験者名簿!Q80))</f>
        <v/>
      </c>
      <c r="O74" s="7" t="str">
        <f>IF(受験者名簿!S80="","",受験者名簿!S80)</f>
        <v/>
      </c>
      <c r="P74" s="7" t="str">
        <f>IF(受験者名簿!T80="","",受験者名簿!T80)</f>
        <v/>
      </c>
      <c r="Q74" s="7" t="str">
        <f>IF(受験者名簿!U80="","",受験者名簿!U80)</f>
        <v/>
      </c>
      <c r="R74" s="7" t="str">
        <f>IF(受験者名簿!V80="","",受験者名簿!V80)</f>
        <v/>
      </c>
      <c r="S74" s="7" t="str">
        <f>IF(受験者名簿!W80="","",受験者名簿!W80)</f>
        <v/>
      </c>
      <c r="T74" s="7" t="str">
        <f>IF(受験者名簿!X80="","",受験者名簿!X80)</f>
        <v/>
      </c>
      <c r="U74" s="7" t="str">
        <f>IF(受験者名簿!Y80="","",受験者名簿!Y80)</f>
        <v/>
      </c>
      <c r="V74" s="7" t="str">
        <f>IF(受験者名簿!Z80="","",受験者名簿!Z80)</f>
        <v/>
      </c>
      <c r="W74" s="7" t="str">
        <f>IF(受験者名簿!AA80="","",受験者名簿!AA80)</f>
        <v/>
      </c>
      <c r="X74" s="7" t="str">
        <f>IF(受験者名簿!AB80="","",受験者名簿!AB80)</f>
        <v/>
      </c>
      <c r="Y74" s="7" t="str">
        <f>""</f>
        <v/>
      </c>
      <c r="Z74" s="7" t="str">
        <f>""</f>
        <v/>
      </c>
      <c r="AA74" s="7" t="str">
        <f>""</f>
        <v/>
      </c>
      <c r="AB74" s="7" t="str">
        <f>""</f>
        <v/>
      </c>
      <c r="AC74" s="7" t="str">
        <f>IF(受験者名簿!I80="","",TRIM(受験者名簿!I80))</f>
        <v/>
      </c>
      <c r="AD74" s="7" t="str">
        <f>""</f>
        <v/>
      </c>
      <c r="AE74" s="7" t="str">
        <f>IF(受験者名簿!L80="","",受験者名簿!L80)</f>
        <v/>
      </c>
      <c r="AF74" s="7" t="str">
        <f>IF(受験者名簿!AH80="","",受験者名簿!AH80)</f>
        <v/>
      </c>
      <c r="AG74" s="7" t="str">
        <f>IF(受験者名簿!B80="","",受験者名簿!B80)</f>
        <v/>
      </c>
      <c r="AH74" s="8" t="str">
        <f>IF(受験者名簿!AG80="","",受験者名簿!AG80)</f>
        <v/>
      </c>
      <c r="AI74" s="7" t="str">
        <f ca="1">IF(受験者名簿!AI80="","",受験者名簿!AI80)</f>
        <v/>
      </c>
      <c r="AJ74" s="7" t="str">
        <f>IF(受験者名簿!AJ80="","",受験者名簿!AJ80)</f>
        <v/>
      </c>
      <c r="AK74" s="7" t="str">
        <f>IF(G74="","",受験者名簿!AU80)</f>
        <v/>
      </c>
      <c r="AL74" s="7" t="str">
        <f>IF($G74="","",申込責任者!$N$42)</f>
        <v/>
      </c>
      <c r="AM74" s="7" t="str">
        <f>IF($G74="","",申込責任者!$N$43)</f>
        <v/>
      </c>
      <c r="AN74" s="7" t="str">
        <f>IF($G74="","",申込責任者!$N$45)</f>
        <v/>
      </c>
      <c r="AO74" s="7" t="str">
        <f>IF($G74="","",申込責任者!$N$44)</f>
        <v/>
      </c>
      <c r="AP74" s="7" t="str">
        <f>IF($G74="","",申込責任者!$N$46)</f>
        <v/>
      </c>
      <c r="AQ74" s="7" t="str">
        <f>IF($G74="","",申込責任者!$N$47)</f>
        <v/>
      </c>
      <c r="AR74" s="7" t="str">
        <f>IF($G74="","",申込責任者!$N$48)</f>
        <v/>
      </c>
      <c r="AS74" s="7" t="str">
        <f>IF($G74="","",申込責任者!$N$49)</f>
        <v/>
      </c>
      <c r="AT74" s="7" t="str">
        <f>IF($G74="","",申込責任者!$N$50)</f>
        <v/>
      </c>
      <c r="AU74" s="7" t="str">
        <f>IF($G74="","",申込責任者!$N$51)</f>
        <v/>
      </c>
      <c r="AV74" s="7" t="str">
        <f>IF($G74="","",申込責任者!$N$52)</f>
        <v/>
      </c>
      <c r="AW74" s="7" t="str">
        <f>IF($G74="","",申込責任者!$N$53)</f>
        <v/>
      </c>
      <c r="AX74" s="7" t="str">
        <f>IF($G74="","",申込責任者!$N$54)</f>
        <v/>
      </c>
      <c r="AY74" s="6" t="str">
        <f>IF($G74="","",申込責任者!$G$30&amp;"")</f>
        <v/>
      </c>
      <c r="AZ74" s="7" t="str">
        <f>IF($G74="","",申込責任者!$N$23)</f>
        <v/>
      </c>
      <c r="BA74" s="6" t="str">
        <f>IF($G74="","",受験者名簿!AW80)</f>
        <v/>
      </c>
      <c r="BB74" s="6" t="str">
        <f>IF(G74="","",申込責任者!$N$36)</f>
        <v/>
      </c>
      <c r="BC74" s="6" t="str">
        <f t="shared" si="6"/>
        <v/>
      </c>
      <c r="BD74" s="6" t="str">
        <f t="shared" si="7"/>
        <v/>
      </c>
      <c r="BE74" s="6" t="str">
        <f>""</f>
        <v/>
      </c>
      <c r="BF74" s="6" t="str">
        <f>""</f>
        <v/>
      </c>
      <c r="BG74" s="6" t="str">
        <f t="shared" si="8"/>
        <v/>
      </c>
      <c r="BH74" s="6" t="str">
        <f t="shared" si="9"/>
        <v/>
      </c>
      <c r="BI74" s="6" t="str">
        <f>IF(G74="","",申込責任者!$N$11)</f>
        <v/>
      </c>
      <c r="BJ74" s="6" t="str">
        <f>IF(H74="","",申込責任者!$N$12)</f>
        <v/>
      </c>
    </row>
    <row r="75" spans="1:62">
      <c r="A75" s="6" t="str">
        <f>IF(受験者名簿!C81="","",受験者名簿!A81)</f>
        <v/>
      </c>
      <c r="B75" s="7" t="str">
        <f>IF(受験者名簿!AF81="","",受験者名簿!AF81)</f>
        <v/>
      </c>
      <c r="C75" s="7" t="str">
        <f t="shared" si="5"/>
        <v/>
      </c>
      <c r="D75" s="7" t="str">
        <f>IF(受験者名簿!K81="","",受験者名簿!K81)</f>
        <v/>
      </c>
      <c r="E75" s="7" t="str">
        <f>IF(受験者名簿!AK81="","",受験者名簿!AK81)</f>
        <v/>
      </c>
      <c r="F75" s="7" t="str">
        <f>IF(受験者名簿!J81="","",TEXT(SUBSTITUTE(受験者名簿!J81,".","/"),"yyyy/mm/dd"))</f>
        <v/>
      </c>
      <c r="G75" s="7" t="str">
        <f>IF(受験者名簿!C81="","",TRIM(受験者名簿!C81))</f>
        <v/>
      </c>
      <c r="H75" s="7" t="str">
        <f>IF(受験者名簿!D81="","",TRIM(受験者名簿!D81))</f>
        <v/>
      </c>
      <c r="I75" s="7" t="str">
        <f>IF(受験者名簿!E81="","",DBCS(TRIM(PHONETIC(受験者名簿!E81))))</f>
        <v/>
      </c>
      <c r="J75" s="7" t="str">
        <f>IF(受験者名簿!F81="","",DBCS(TRIM(PHONETIC(受験者名簿!F81))))</f>
        <v/>
      </c>
      <c r="K75" s="7" t="str">
        <f>IF(受験者名簿!G81="","",TRIM(PROPER(受験者名簿!G81)))</f>
        <v/>
      </c>
      <c r="L75" s="7" t="str">
        <f>IF(受験者名簿!H81="","",TRIM(PROPER(受験者名簿!H81)))</f>
        <v/>
      </c>
      <c r="M75" s="7" t="str">
        <f>IF(受験者名簿!R81="","",受験者名簿!R81)</f>
        <v/>
      </c>
      <c r="N75" s="7" t="str">
        <f>IF(M75="","",IF(受験者名簿!Q81="","後",受験者名簿!Q81))</f>
        <v/>
      </c>
      <c r="O75" s="7" t="str">
        <f>IF(受験者名簿!S81="","",受験者名簿!S81)</f>
        <v/>
      </c>
      <c r="P75" s="7" t="str">
        <f>IF(受験者名簿!T81="","",受験者名簿!T81)</f>
        <v/>
      </c>
      <c r="Q75" s="7" t="str">
        <f>IF(受験者名簿!U81="","",受験者名簿!U81)</f>
        <v/>
      </c>
      <c r="R75" s="7" t="str">
        <f>IF(受験者名簿!V81="","",受験者名簿!V81)</f>
        <v/>
      </c>
      <c r="S75" s="7" t="str">
        <f>IF(受験者名簿!W81="","",受験者名簿!W81)</f>
        <v/>
      </c>
      <c r="T75" s="7" t="str">
        <f>IF(受験者名簿!X81="","",受験者名簿!X81)</f>
        <v/>
      </c>
      <c r="U75" s="7" t="str">
        <f>IF(受験者名簿!Y81="","",受験者名簿!Y81)</f>
        <v/>
      </c>
      <c r="V75" s="7" t="str">
        <f>IF(受験者名簿!Z81="","",受験者名簿!Z81)</f>
        <v/>
      </c>
      <c r="W75" s="7" t="str">
        <f>IF(受験者名簿!AA81="","",受験者名簿!AA81)</f>
        <v/>
      </c>
      <c r="X75" s="7" t="str">
        <f>IF(受験者名簿!AB81="","",受験者名簿!AB81)</f>
        <v/>
      </c>
      <c r="Y75" s="7" t="str">
        <f>""</f>
        <v/>
      </c>
      <c r="Z75" s="7" t="str">
        <f>""</f>
        <v/>
      </c>
      <c r="AA75" s="7" t="str">
        <f>""</f>
        <v/>
      </c>
      <c r="AB75" s="7" t="str">
        <f>""</f>
        <v/>
      </c>
      <c r="AC75" s="7" t="str">
        <f>IF(受験者名簿!I81="","",TRIM(受験者名簿!I81))</f>
        <v/>
      </c>
      <c r="AD75" s="7" t="str">
        <f>""</f>
        <v/>
      </c>
      <c r="AE75" s="7" t="str">
        <f>IF(受験者名簿!L81="","",受験者名簿!L81)</f>
        <v/>
      </c>
      <c r="AF75" s="7" t="str">
        <f>IF(受験者名簿!AH81="","",受験者名簿!AH81)</f>
        <v/>
      </c>
      <c r="AG75" s="7" t="str">
        <f>IF(受験者名簿!B81="","",受験者名簿!B81)</f>
        <v/>
      </c>
      <c r="AH75" s="8" t="str">
        <f>IF(受験者名簿!AG81="","",受験者名簿!AG81)</f>
        <v/>
      </c>
      <c r="AI75" s="7" t="str">
        <f ca="1">IF(受験者名簿!AI81="","",受験者名簿!AI81)</f>
        <v/>
      </c>
      <c r="AJ75" s="7" t="str">
        <f>IF(受験者名簿!AJ81="","",受験者名簿!AJ81)</f>
        <v/>
      </c>
      <c r="AK75" s="7" t="str">
        <f>IF(G75="","",受験者名簿!AU81)</f>
        <v/>
      </c>
      <c r="AL75" s="7" t="str">
        <f>IF($G75="","",申込責任者!$N$42)</f>
        <v/>
      </c>
      <c r="AM75" s="7" t="str">
        <f>IF($G75="","",申込責任者!$N$43)</f>
        <v/>
      </c>
      <c r="AN75" s="7" t="str">
        <f>IF($G75="","",申込責任者!$N$45)</f>
        <v/>
      </c>
      <c r="AO75" s="7" t="str">
        <f>IF($G75="","",申込責任者!$N$44)</f>
        <v/>
      </c>
      <c r="AP75" s="7" t="str">
        <f>IF($G75="","",申込責任者!$N$46)</f>
        <v/>
      </c>
      <c r="AQ75" s="7" t="str">
        <f>IF($G75="","",申込責任者!$N$47)</f>
        <v/>
      </c>
      <c r="AR75" s="7" t="str">
        <f>IF($G75="","",申込責任者!$N$48)</f>
        <v/>
      </c>
      <c r="AS75" s="7" t="str">
        <f>IF($G75="","",申込責任者!$N$49)</f>
        <v/>
      </c>
      <c r="AT75" s="7" t="str">
        <f>IF($G75="","",申込責任者!$N$50)</f>
        <v/>
      </c>
      <c r="AU75" s="7" t="str">
        <f>IF($G75="","",申込責任者!$N$51)</f>
        <v/>
      </c>
      <c r="AV75" s="7" t="str">
        <f>IF($G75="","",申込責任者!$N$52)</f>
        <v/>
      </c>
      <c r="AW75" s="7" t="str">
        <f>IF($G75="","",申込責任者!$N$53)</f>
        <v/>
      </c>
      <c r="AX75" s="7" t="str">
        <f>IF($G75="","",申込責任者!$N$54)</f>
        <v/>
      </c>
      <c r="AY75" s="6" t="str">
        <f>IF($G75="","",申込責任者!$G$30&amp;"")</f>
        <v/>
      </c>
      <c r="AZ75" s="7" t="str">
        <f>IF($G75="","",申込責任者!$N$23)</f>
        <v/>
      </c>
      <c r="BA75" s="6" t="str">
        <f>IF($G75="","",受験者名簿!AW81)</f>
        <v/>
      </c>
      <c r="BB75" s="6" t="str">
        <f>IF(G75="","",申込責任者!$N$36)</f>
        <v/>
      </c>
      <c r="BC75" s="6" t="str">
        <f t="shared" si="6"/>
        <v/>
      </c>
      <c r="BD75" s="6" t="str">
        <f t="shared" si="7"/>
        <v/>
      </c>
      <c r="BE75" s="6" t="str">
        <f>""</f>
        <v/>
      </c>
      <c r="BF75" s="6" t="str">
        <f>""</f>
        <v/>
      </c>
      <c r="BG75" s="6" t="str">
        <f t="shared" si="8"/>
        <v/>
      </c>
      <c r="BH75" s="6" t="str">
        <f t="shared" si="9"/>
        <v/>
      </c>
      <c r="BI75" s="6" t="str">
        <f>IF(G75="","",申込責任者!$N$11)</f>
        <v/>
      </c>
      <c r="BJ75" s="6" t="str">
        <f>IF(H75="","",申込責任者!$N$12)</f>
        <v/>
      </c>
    </row>
    <row r="76" spans="1:62">
      <c r="A76" s="6" t="str">
        <f>IF(受験者名簿!C82="","",受験者名簿!A82)</f>
        <v/>
      </c>
      <c r="B76" s="7" t="str">
        <f>IF(受験者名簿!AF82="","",受験者名簿!AF82)</f>
        <v/>
      </c>
      <c r="C76" s="7" t="str">
        <f t="shared" si="5"/>
        <v/>
      </c>
      <c r="D76" s="7" t="str">
        <f>IF(受験者名簿!K82="","",受験者名簿!K82)</f>
        <v/>
      </c>
      <c r="E76" s="7" t="str">
        <f>IF(受験者名簿!AK82="","",受験者名簿!AK82)</f>
        <v/>
      </c>
      <c r="F76" s="7" t="str">
        <f>IF(受験者名簿!J82="","",TEXT(SUBSTITUTE(受験者名簿!J82,".","/"),"yyyy/mm/dd"))</f>
        <v/>
      </c>
      <c r="G76" s="7" t="str">
        <f>IF(受験者名簿!C82="","",TRIM(受験者名簿!C82))</f>
        <v/>
      </c>
      <c r="H76" s="7" t="str">
        <f>IF(受験者名簿!D82="","",TRIM(受験者名簿!D82))</f>
        <v/>
      </c>
      <c r="I76" s="7" t="str">
        <f>IF(受験者名簿!E82="","",DBCS(TRIM(PHONETIC(受験者名簿!E82))))</f>
        <v/>
      </c>
      <c r="J76" s="7" t="str">
        <f>IF(受験者名簿!F82="","",DBCS(TRIM(PHONETIC(受験者名簿!F82))))</f>
        <v/>
      </c>
      <c r="K76" s="7" t="str">
        <f>IF(受験者名簿!G82="","",TRIM(PROPER(受験者名簿!G82)))</f>
        <v/>
      </c>
      <c r="L76" s="7" t="str">
        <f>IF(受験者名簿!H82="","",TRIM(PROPER(受験者名簿!H82)))</f>
        <v/>
      </c>
      <c r="M76" s="7" t="str">
        <f>IF(受験者名簿!R82="","",受験者名簿!R82)</f>
        <v/>
      </c>
      <c r="N76" s="7" t="str">
        <f>IF(M76="","",IF(受験者名簿!Q82="","後",受験者名簿!Q82))</f>
        <v/>
      </c>
      <c r="O76" s="7" t="str">
        <f>IF(受験者名簿!S82="","",受験者名簿!S82)</f>
        <v/>
      </c>
      <c r="P76" s="7" t="str">
        <f>IF(受験者名簿!T82="","",受験者名簿!T82)</f>
        <v/>
      </c>
      <c r="Q76" s="7" t="str">
        <f>IF(受験者名簿!U82="","",受験者名簿!U82)</f>
        <v/>
      </c>
      <c r="R76" s="7" t="str">
        <f>IF(受験者名簿!V82="","",受験者名簿!V82)</f>
        <v/>
      </c>
      <c r="S76" s="7" t="str">
        <f>IF(受験者名簿!W82="","",受験者名簿!W82)</f>
        <v/>
      </c>
      <c r="T76" s="7" t="str">
        <f>IF(受験者名簿!X82="","",受験者名簿!X82)</f>
        <v/>
      </c>
      <c r="U76" s="7" t="str">
        <f>IF(受験者名簿!Y82="","",受験者名簿!Y82)</f>
        <v/>
      </c>
      <c r="V76" s="7" t="str">
        <f>IF(受験者名簿!Z82="","",受験者名簿!Z82)</f>
        <v/>
      </c>
      <c r="W76" s="7" t="str">
        <f>IF(受験者名簿!AA82="","",受験者名簿!AA82)</f>
        <v/>
      </c>
      <c r="X76" s="7" t="str">
        <f>IF(受験者名簿!AB82="","",受験者名簿!AB82)</f>
        <v/>
      </c>
      <c r="Y76" s="7" t="str">
        <f>""</f>
        <v/>
      </c>
      <c r="Z76" s="7" t="str">
        <f>""</f>
        <v/>
      </c>
      <c r="AA76" s="7" t="str">
        <f>""</f>
        <v/>
      </c>
      <c r="AB76" s="7" t="str">
        <f>""</f>
        <v/>
      </c>
      <c r="AC76" s="7" t="str">
        <f>IF(受験者名簿!I82="","",TRIM(受験者名簿!I82))</f>
        <v/>
      </c>
      <c r="AD76" s="7" t="str">
        <f>""</f>
        <v/>
      </c>
      <c r="AE76" s="7" t="str">
        <f>IF(受験者名簿!L82="","",受験者名簿!L82)</f>
        <v/>
      </c>
      <c r="AF76" s="7" t="str">
        <f>IF(受験者名簿!AH82="","",受験者名簿!AH82)</f>
        <v/>
      </c>
      <c r="AG76" s="7" t="str">
        <f>IF(受験者名簿!B82="","",受験者名簿!B82)</f>
        <v/>
      </c>
      <c r="AH76" s="8" t="str">
        <f>IF(受験者名簿!AG82="","",受験者名簿!AG82)</f>
        <v/>
      </c>
      <c r="AI76" s="7" t="str">
        <f ca="1">IF(受験者名簿!AI82="","",受験者名簿!AI82)</f>
        <v/>
      </c>
      <c r="AJ76" s="7" t="str">
        <f>IF(受験者名簿!AJ82="","",受験者名簿!AJ82)</f>
        <v/>
      </c>
      <c r="AK76" s="7" t="str">
        <f>IF(G76="","",受験者名簿!AU82)</f>
        <v/>
      </c>
      <c r="AL76" s="7" t="str">
        <f>IF($G76="","",申込責任者!$N$42)</f>
        <v/>
      </c>
      <c r="AM76" s="7" t="str">
        <f>IF($G76="","",申込責任者!$N$43)</f>
        <v/>
      </c>
      <c r="AN76" s="7" t="str">
        <f>IF($G76="","",申込責任者!$N$45)</f>
        <v/>
      </c>
      <c r="AO76" s="7" t="str">
        <f>IF($G76="","",申込責任者!$N$44)</f>
        <v/>
      </c>
      <c r="AP76" s="7" t="str">
        <f>IF($G76="","",申込責任者!$N$46)</f>
        <v/>
      </c>
      <c r="AQ76" s="7" t="str">
        <f>IF($G76="","",申込責任者!$N$47)</f>
        <v/>
      </c>
      <c r="AR76" s="7" t="str">
        <f>IF($G76="","",申込責任者!$N$48)</f>
        <v/>
      </c>
      <c r="AS76" s="7" t="str">
        <f>IF($G76="","",申込責任者!$N$49)</f>
        <v/>
      </c>
      <c r="AT76" s="7" t="str">
        <f>IF($G76="","",申込責任者!$N$50)</f>
        <v/>
      </c>
      <c r="AU76" s="7" t="str">
        <f>IF($G76="","",申込責任者!$N$51)</f>
        <v/>
      </c>
      <c r="AV76" s="7" t="str">
        <f>IF($G76="","",申込責任者!$N$52)</f>
        <v/>
      </c>
      <c r="AW76" s="7" t="str">
        <f>IF($G76="","",申込責任者!$N$53)</f>
        <v/>
      </c>
      <c r="AX76" s="7" t="str">
        <f>IF($G76="","",申込責任者!$N$54)</f>
        <v/>
      </c>
      <c r="AY76" s="6" t="str">
        <f>IF($G76="","",申込責任者!$G$30&amp;"")</f>
        <v/>
      </c>
      <c r="AZ76" s="7" t="str">
        <f>IF($G76="","",申込責任者!$N$23)</f>
        <v/>
      </c>
      <c r="BA76" s="6" t="str">
        <f>IF($G76="","",受験者名簿!AW82)</f>
        <v/>
      </c>
      <c r="BB76" s="6" t="str">
        <f>IF(G76="","",申込責任者!$N$36)</f>
        <v/>
      </c>
      <c r="BC76" s="6" t="str">
        <f t="shared" si="6"/>
        <v/>
      </c>
      <c r="BD76" s="6" t="str">
        <f t="shared" si="7"/>
        <v/>
      </c>
      <c r="BE76" s="6" t="str">
        <f>""</f>
        <v/>
      </c>
      <c r="BF76" s="6" t="str">
        <f>""</f>
        <v/>
      </c>
      <c r="BG76" s="6" t="str">
        <f t="shared" si="8"/>
        <v/>
      </c>
      <c r="BH76" s="6" t="str">
        <f t="shared" si="9"/>
        <v/>
      </c>
      <c r="BI76" s="6" t="str">
        <f>IF(G76="","",申込責任者!$N$11)</f>
        <v/>
      </c>
      <c r="BJ76" s="6" t="str">
        <f>IF(H76="","",申込責任者!$N$12)</f>
        <v/>
      </c>
    </row>
    <row r="77" spans="1:62">
      <c r="A77" s="6" t="str">
        <f>IF(受験者名簿!C83="","",受験者名簿!A83)</f>
        <v/>
      </c>
      <c r="B77" s="7" t="str">
        <f>IF(受験者名簿!AF83="","",受験者名簿!AF83)</f>
        <v/>
      </c>
      <c r="C77" s="7" t="str">
        <f t="shared" si="5"/>
        <v/>
      </c>
      <c r="D77" s="7" t="str">
        <f>IF(受験者名簿!K83="","",受験者名簿!K83)</f>
        <v/>
      </c>
      <c r="E77" s="7" t="str">
        <f>IF(受験者名簿!AK83="","",受験者名簿!AK83)</f>
        <v/>
      </c>
      <c r="F77" s="7" t="str">
        <f>IF(受験者名簿!J83="","",TEXT(SUBSTITUTE(受験者名簿!J83,".","/"),"yyyy/mm/dd"))</f>
        <v/>
      </c>
      <c r="G77" s="7" t="str">
        <f>IF(受験者名簿!C83="","",TRIM(受験者名簿!C83))</f>
        <v/>
      </c>
      <c r="H77" s="7" t="str">
        <f>IF(受験者名簿!D83="","",TRIM(受験者名簿!D83))</f>
        <v/>
      </c>
      <c r="I77" s="7" t="str">
        <f>IF(受験者名簿!E83="","",DBCS(TRIM(PHONETIC(受験者名簿!E83))))</f>
        <v/>
      </c>
      <c r="J77" s="7" t="str">
        <f>IF(受験者名簿!F83="","",DBCS(TRIM(PHONETIC(受験者名簿!F83))))</f>
        <v/>
      </c>
      <c r="K77" s="7" t="str">
        <f>IF(受験者名簿!G83="","",TRIM(PROPER(受験者名簿!G83)))</f>
        <v/>
      </c>
      <c r="L77" s="7" t="str">
        <f>IF(受験者名簿!H83="","",TRIM(PROPER(受験者名簿!H83)))</f>
        <v/>
      </c>
      <c r="M77" s="7" t="str">
        <f>IF(受験者名簿!R83="","",受験者名簿!R83)</f>
        <v/>
      </c>
      <c r="N77" s="7" t="str">
        <f>IF(M77="","",IF(受験者名簿!Q83="","後",受験者名簿!Q83))</f>
        <v/>
      </c>
      <c r="O77" s="7" t="str">
        <f>IF(受験者名簿!S83="","",受験者名簿!S83)</f>
        <v/>
      </c>
      <c r="P77" s="7" t="str">
        <f>IF(受験者名簿!T83="","",受験者名簿!T83)</f>
        <v/>
      </c>
      <c r="Q77" s="7" t="str">
        <f>IF(受験者名簿!U83="","",受験者名簿!U83)</f>
        <v/>
      </c>
      <c r="R77" s="7" t="str">
        <f>IF(受験者名簿!V83="","",受験者名簿!V83)</f>
        <v/>
      </c>
      <c r="S77" s="7" t="str">
        <f>IF(受験者名簿!W83="","",受験者名簿!W83)</f>
        <v/>
      </c>
      <c r="T77" s="7" t="str">
        <f>IF(受験者名簿!X83="","",受験者名簿!X83)</f>
        <v/>
      </c>
      <c r="U77" s="7" t="str">
        <f>IF(受験者名簿!Y83="","",受験者名簿!Y83)</f>
        <v/>
      </c>
      <c r="V77" s="7" t="str">
        <f>IF(受験者名簿!Z83="","",受験者名簿!Z83)</f>
        <v/>
      </c>
      <c r="W77" s="7" t="str">
        <f>IF(受験者名簿!AA83="","",受験者名簿!AA83)</f>
        <v/>
      </c>
      <c r="X77" s="7" t="str">
        <f>IF(受験者名簿!AB83="","",受験者名簿!AB83)</f>
        <v/>
      </c>
      <c r="Y77" s="7" t="str">
        <f>""</f>
        <v/>
      </c>
      <c r="Z77" s="7" t="str">
        <f>""</f>
        <v/>
      </c>
      <c r="AA77" s="7" t="str">
        <f>""</f>
        <v/>
      </c>
      <c r="AB77" s="7" t="str">
        <f>""</f>
        <v/>
      </c>
      <c r="AC77" s="7" t="str">
        <f>IF(受験者名簿!I83="","",TRIM(受験者名簿!I83))</f>
        <v/>
      </c>
      <c r="AD77" s="7" t="str">
        <f>""</f>
        <v/>
      </c>
      <c r="AE77" s="7" t="str">
        <f>IF(受験者名簿!L83="","",受験者名簿!L83)</f>
        <v/>
      </c>
      <c r="AF77" s="7" t="str">
        <f>IF(受験者名簿!AH83="","",受験者名簿!AH83)</f>
        <v/>
      </c>
      <c r="AG77" s="7" t="str">
        <f>IF(受験者名簿!B83="","",受験者名簿!B83)</f>
        <v/>
      </c>
      <c r="AH77" s="8" t="str">
        <f>IF(受験者名簿!AG83="","",受験者名簿!AG83)</f>
        <v/>
      </c>
      <c r="AI77" s="7" t="str">
        <f ca="1">IF(受験者名簿!AI83="","",受験者名簿!AI83)</f>
        <v/>
      </c>
      <c r="AJ77" s="7" t="str">
        <f>IF(受験者名簿!AJ83="","",受験者名簿!AJ83)</f>
        <v/>
      </c>
      <c r="AK77" s="7" t="str">
        <f>IF(G77="","",受験者名簿!AU83)</f>
        <v/>
      </c>
      <c r="AL77" s="7" t="str">
        <f>IF($G77="","",申込責任者!$N$42)</f>
        <v/>
      </c>
      <c r="AM77" s="7" t="str">
        <f>IF($G77="","",申込責任者!$N$43)</f>
        <v/>
      </c>
      <c r="AN77" s="7" t="str">
        <f>IF($G77="","",申込責任者!$N$45)</f>
        <v/>
      </c>
      <c r="AO77" s="7" t="str">
        <f>IF($G77="","",申込責任者!$N$44)</f>
        <v/>
      </c>
      <c r="AP77" s="7" t="str">
        <f>IF($G77="","",申込責任者!$N$46)</f>
        <v/>
      </c>
      <c r="AQ77" s="7" t="str">
        <f>IF($G77="","",申込責任者!$N$47)</f>
        <v/>
      </c>
      <c r="AR77" s="7" t="str">
        <f>IF($G77="","",申込責任者!$N$48)</f>
        <v/>
      </c>
      <c r="AS77" s="7" t="str">
        <f>IF($G77="","",申込責任者!$N$49)</f>
        <v/>
      </c>
      <c r="AT77" s="7" t="str">
        <f>IF($G77="","",申込責任者!$N$50)</f>
        <v/>
      </c>
      <c r="AU77" s="7" t="str">
        <f>IF($G77="","",申込責任者!$N$51)</f>
        <v/>
      </c>
      <c r="AV77" s="7" t="str">
        <f>IF($G77="","",申込責任者!$N$52)</f>
        <v/>
      </c>
      <c r="AW77" s="7" t="str">
        <f>IF($G77="","",申込責任者!$N$53)</f>
        <v/>
      </c>
      <c r="AX77" s="7" t="str">
        <f>IF($G77="","",申込責任者!$N$54)</f>
        <v/>
      </c>
      <c r="AY77" s="6" t="str">
        <f>IF($G77="","",申込責任者!$G$30&amp;"")</f>
        <v/>
      </c>
      <c r="AZ77" s="7" t="str">
        <f>IF($G77="","",申込責任者!$N$23)</f>
        <v/>
      </c>
      <c r="BA77" s="6" t="str">
        <f>IF($G77="","",受験者名簿!AW83)</f>
        <v/>
      </c>
      <c r="BB77" s="6" t="str">
        <f>IF(G77="","",申込責任者!$N$36)</f>
        <v/>
      </c>
      <c r="BC77" s="6" t="str">
        <f t="shared" si="6"/>
        <v/>
      </c>
      <c r="BD77" s="6" t="str">
        <f t="shared" si="7"/>
        <v/>
      </c>
      <c r="BE77" s="6" t="str">
        <f>""</f>
        <v/>
      </c>
      <c r="BF77" s="6" t="str">
        <f>""</f>
        <v/>
      </c>
      <c r="BG77" s="6" t="str">
        <f t="shared" si="8"/>
        <v/>
      </c>
      <c r="BH77" s="6" t="str">
        <f t="shared" si="9"/>
        <v/>
      </c>
      <c r="BI77" s="6" t="str">
        <f>IF(G77="","",申込責任者!$N$11)</f>
        <v/>
      </c>
      <c r="BJ77" s="6" t="str">
        <f>IF(H77="","",申込責任者!$N$12)</f>
        <v/>
      </c>
    </row>
    <row r="78" spans="1:62">
      <c r="A78" s="6" t="str">
        <f>IF(受験者名簿!C84="","",受験者名簿!A84)</f>
        <v/>
      </c>
      <c r="B78" s="7" t="str">
        <f>IF(受験者名簿!AF84="","",受験者名簿!AF84)</f>
        <v/>
      </c>
      <c r="C78" s="7" t="str">
        <f t="shared" si="5"/>
        <v/>
      </c>
      <c r="D78" s="7" t="str">
        <f>IF(受験者名簿!K84="","",受験者名簿!K84)</f>
        <v/>
      </c>
      <c r="E78" s="7" t="str">
        <f>IF(受験者名簿!AK84="","",受験者名簿!AK84)</f>
        <v/>
      </c>
      <c r="F78" s="7" t="str">
        <f>IF(受験者名簿!J84="","",TEXT(SUBSTITUTE(受験者名簿!J84,".","/"),"yyyy/mm/dd"))</f>
        <v/>
      </c>
      <c r="G78" s="7" t="str">
        <f>IF(受験者名簿!C84="","",TRIM(受験者名簿!C84))</f>
        <v/>
      </c>
      <c r="H78" s="7" t="str">
        <f>IF(受験者名簿!D84="","",TRIM(受験者名簿!D84))</f>
        <v/>
      </c>
      <c r="I78" s="7" t="str">
        <f>IF(受験者名簿!E84="","",DBCS(TRIM(PHONETIC(受験者名簿!E84))))</f>
        <v/>
      </c>
      <c r="J78" s="7" t="str">
        <f>IF(受験者名簿!F84="","",DBCS(TRIM(PHONETIC(受験者名簿!F84))))</f>
        <v/>
      </c>
      <c r="K78" s="7" t="str">
        <f>IF(受験者名簿!G84="","",TRIM(PROPER(受験者名簿!G84)))</f>
        <v/>
      </c>
      <c r="L78" s="7" t="str">
        <f>IF(受験者名簿!H84="","",TRIM(PROPER(受験者名簿!H84)))</f>
        <v/>
      </c>
      <c r="M78" s="7" t="str">
        <f>IF(受験者名簿!R84="","",受験者名簿!R84)</f>
        <v/>
      </c>
      <c r="N78" s="7" t="str">
        <f>IF(M78="","",IF(受験者名簿!Q84="","後",受験者名簿!Q84))</f>
        <v/>
      </c>
      <c r="O78" s="7" t="str">
        <f>IF(受験者名簿!S84="","",受験者名簿!S84)</f>
        <v/>
      </c>
      <c r="P78" s="7" t="str">
        <f>IF(受験者名簿!T84="","",受験者名簿!T84)</f>
        <v/>
      </c>
      <c r="Q78" s="7" t="str">
        <f>IF(受験者名簿!U84="","",受験者名簿!U84)</f>
        <v/>
      </c>
      <c r="R78" s="7" t="str">
        <f>IF(受験者名簿!V84="","",受験者名簿!V84)</f>
        <v/>
      </c>
      <c r="S78" s="7" t="str">
        <f>IF(受験者名簿!W84="","",受験者名簿!W84)</f>
        <v/>
      </c>
      <c r="T78" s="7" t="str">
        <f>IF(受験者名簿!X84="","",受験者名簿!X84)</f>
        <v/>
      </c>
      <c r="U78" s="7" t="str">
        <f>IF(受験者名簿!Y84="","",受験者名簿!Y84)</f>
        <v/>
      </c>
      <c r="V78" s="7" t="str">
        <f>IF(受験者名簿!Z84="","",受験者名簿!Z84)</f>
        <v/>
      </c>
      <c r="W78" s="7" t="str">
        <f>IF(受験者名簿!AA84="","",受験者名簿!AA84)</f>
        <v/>
      </c>
      <c r="X78" s="7" t="str">
        <f>IF(受験者名簿!AB84="","",受験者名簿!AB84)</f>
        <v/>
      </c>
      <c r="Y78" s="7" t="str">
        <f>""</f>
        <v/>
      </c>
      <c r="Z78" s="7" t="str">
        <f>""</f>
        <v/>
      </c>
      <c r="AA78" s="7" t="str">
        <f>""</f>
        <v/>
      </c>
      <c r="AB78" s="7" t="str">
        <f>""</f>
        <v/>
      </c>
      <c r="AC78" s="7" t="str">
        <f>IF(受験者名簿!I84="","",TRIM(受験者名簿!I84))</f>
        <v/>
      </c>
      <c r="AD78" s="7" t="str">
        <f>""</f>
        <v/>
      </c>
      <c r="AE78" s="7" t="str">
        <f>IF(受験者名簿!L84="","",受験者名簿!L84)</f>
        <v/>
      </c>
      <c r="AF78" s="7" t="str">
        <f>IF(受験者名簿!AH84="","",受験者名簿!AH84)</f>
        <v/>
      </c>
      <c r="AG78" s="7" t="str">
        <f>IF(受験者名簿!B84="","",受験者名簿!B84)</f>
        <v/>
      </c>
      <c r="AH78" s="8" t="str">
        <f>IF(受験者名簿!AG84="","",受験者名簿!AG84)</f>
        <v/>
      </c>
      <c r="AI78" s="7" t="str">
        <f ca="1">IF(受験者名簿!AI84="","",受験者名簿!AI84)</f>
        <v/>
      </c>
      <c r="AJ78" s="7" t="str">
        <f>IF(受験者名簿!AJ84="","",受験者名簿!AJ84)</f>
        <v/>
      </c>
      <c r="AK78" s="7" t="str">
        <f>IF(G78="","",受験者名簿!AU84)</f>
        <v/>
      </c>
      <c r="AL78" s="7" t="str">
        <f>IF($G78="","",申込責任者!$N$42)</f>
        <v/>
      </c>
      <c r="AM78" s="7" t="str">
        <f>IF($G78="","",申込責任者!$N$43)</f>
        <v/>
      </c>
      <c r="AN78" s="7" t="str">
        <f>IF($G78="","",申込責任者!$N$45)</f>
        <v/>
      </c>
      <c r="AO78" s="7" t="str">
        <f>IF($G78="","",申込責任者!$N$44)</f>
        <v/>
      </c>
      <c r="AP78" s="7" t="str">
        <f>IF($G78="","",申込責任者!$N$46)</f>
        <v/>
      </c>
      <c r="AQ78" s="7" t="str">
        <f>IF($G78="","",申込責任者!$N$47)</f>
        <v/>
      </c>
      <c r="AR78" s="7" t="str">
        <f>IF($G78="","",申込責任者!$N$48)</f>
        <v/>
      </c>
      <c r="AS78" s="7" t="str">
        <f>IF($G78="","",申込責任者!$N$49)</f>
        <v/>
      </c>
      <c r="AT78" s="7" t="str">
        <f>IF($G78="","",申込責任者!$N$50)</f>
        <v/>
      </c>
      <c r="AU78" s="7" t="str">
        <f>IF($G78="","",申込責任者!$N$51)</f>
        <v/>
      </c>
      <c r="AV78" s="7" t="str">
        <f>IF($G78="","",申込責任者!$N$52)</f>
        <v/>
      </c>
      <c r="AW78" s="7" t="str">
        <f>IF($G78="","",申込責任者!$N$53)</f>
        <v/>
      </c>
      <c r="AX78" s="7" t="str">
        <f>IF($G78="","",申込責任者!$N$54)</f>
        <v/>
      </c>
      <c r="AY78" s="6" t="str">
        <f>IF($G78="","",申込責任者!$G$30&amp;"")</f>
        <v/>
      </c>
      <c r="AZ78" s="7" t="str">
        <f>IF($G78="","",申込責任者!$N$23)</f>
        <v/>
      </c>
      <c r="BA78" s="6" t="str">
        <f>IF($G78="","",受験者名簿!AW84)</f>
        <v/>
      </c>
      <c r="BB78" s="6" t="str">
        <f>IF(G78="","",申込責任者!$N$36)</f>
        <v/>
      </c>
      <c r="BC78" s="6" t="str">
        <f t="shared" si="6"/>
        <v/>
      </c>
      <c r="BD78" s="6" t="str">
        <f t="shared" si="7"/>
        <v/>
      </c>
      <c r="BE78" s="6" t="str">
        <f>""</f>
        <v/>
      </c>
      <c r="BF78" s="6" t="str">
        <f>""</f>
        <v/>
      </c>
      <c r="BG78" s="6" t="str">
        <f t="shared" si="8"/>
        <v/>
      </c>
      <c r="BH78" s="6" t="str">
        <f t="shared" si="9"/>
        <v/>
      </c>
      <c r="BI78" s="6" t="str">
        <f>IF(G78="","",申込責任者!$N$11)</f>
        <v/>
      </c>
      <c r="BJ78" s="6" t="str">
        <f>IF(H78="","",申込責任者!$N$12)</f>
        <v/>
      </c>
    </row>
    <row r="79" spans="1:62">
      <c r="A79" s="6" t="str">
        <f>IF(受験者名簿!C85="","",受験者名簿!A85)</f>
        <v/>
      </c>
      <c r="B79" s="7" t="str">
        <f>IF(受験者名簿!AF85="","",受験者名簿!AF85)</f>
        <v/>
      </c>
      <c r="C79" s="7" t="str">
        <f t="shared" si="5"/>
        <v/>
      </c>
      <c r="D79" s="7" t="str">
        <f>IF(受験者名簿!K85="","",受験者名簿!K85)</f>
        <v/>
      </c>
      <c r="E79" s="7" t="str">
        <f>IF(受験者名簿!AK85="","",受験者名簿!AK85)</f>
        <v/>
      </c>
      <c r="F79" s="7" t="str">
        <f>IF(受験者名簿!J85="","",TEXT(SUBSTITUTE(受験者名簿!J85,".","/"),"yyyy/mm/dd"))</f>
        <v/>
      </c>
      <c r="G79" s="7" t="str">
        <f>IF(受験者名簿!C85="","",TRIM(受験者名簿!C85))</f>
        <v/>
      </c>
      <c r="H79" s="7" t="str">
        <f>IF(受験者名簿!D85="","",TRIM(受験者名簿!D85))</f>
        <v/>
      </c>
      <c r="I79" s="7" t="str">
        <f>IF(受験者名簿!E85="","",DBCS(TRIM(PHONETIC(受験者名簿!E85))))</f>
        <v/>
      </c>
      <c r="J79" s="7" t="str">
        <f>IF(受験者名簿!F85="","",DBCS(TRIM(PHONETIC(受験者名簿!F85))))</f>
        <v/>
      </c>
      <c r="K79" s="7" t="str">
        <f>IF(受験者名簿!G85="","",TRIM(PROPER(受験者名簿!G85)))</f>
        <v/>
      </c>
      <c r="L79" s="7" t="str">
        <f>IF(受験者名簿!H85="","",TRIM(PROPER(受験者名簿!H85)))</f>
        <v/>
      </c>
      <c r="M79" s="7" t="str">
        <f>IF(受験者名簿!R85="","",受験者名簿!R85)</f>
        <v/>
      </c>
      <c r="N79" s="7" t="str">
        <f>IF(M79="","",IF(受験者名簿!Q85="","後",受験者名簿!Q85))</f>
        <v/>
      </c>
      <c r="O79" s="7" t="str">
        <f>IF(受験者名簿!S85="","",受験者名簿!S85)</f>
        <v/>
      </c>
      <c r="P79" s="7" t="str">
        <f>IF(受験者名簿!T85="","",受験者名簿!T85)</f>
        <v/>
      </c>
      <c r="Q79" s="7" t="str">
        <f>IF(受験者名簿!U85="","",受験者名簿!U85)</f>
        <v/>
      </c>
      <c r="R79" s="7" t="str">
        <f>IF(受験者名簿!V85="","",受験者名簿!V85)</f>
        <v/>
      </c>
      <c r="S79" s="7" t="str">
        <f>IF(受験者名簿!W85="","",受験者名簿!W85)</f>
        <v/>
      </c>
      <c r="T79" s="7" t="str">
        <f>IF(受験者名簿!X85="","",受験者名簿!X85)</f>
        <v/>
      </c>
      <c r="U79" s="7" t="str">
        <f>IF(受験者名簿!Y85="","",受験者名簿!Y85)</f>
        <v/>
      </c>
      <c r="V79" s="7" t="str">
        <f>IF(受験者名簿!Z85="","",受験者名簿!Z85)</f>
        <v/>
      </c>
      <c r="W79" s="7" t="str">
        <f>IF(受験者名簿!AA85="","",受験者名簿!AA85)</f>
        <v/>
      </c>
      <c r="X79" s="7" t="str">
        <f>IF(受験者名簿!AB85="","",受験者名簿!AB85)</f>
        <v/>
      </c>
      <c r="Y79" s="7" t="str">
        <f>""</f>
        <v/>
      </c>
      <c r="Z79" s="7" t="str">
        <f>""</f>
        <v/>
      </c>
      <c r="AA79" s="7" t="str">
        <f>""</f>
        <v/>
      </c>
      <c r="AB79" s="7" t="str">
        <f>""</f>
        <v/>
      </c>
      <c r="AC79" s="7" t="str">
        <f>IF(受験者名簿!I85="","",TRIM(受験者名簿!I85))</f>
        <v/>
      </c>
      <c r="AD79" s="7" t="str">
        <f>""</f>
        <v/>
      </c>
      <c r="AE79" s="7" t="str">
        <f>IF(受験者名簿!L85="","",受験者名簿!L85)</f>
        <v/>
      </c>
      <c r="AF79" s="7" t="str">
        <f>IF(受験者名簿!AH85="","",受験者名簿!AH85)</f>
        <v/>
      </c>
      <c r="AG79" s="7" t="str">
        <f>IF(受験者名簿!B85="","",受験者名簿!B85)</f>
        <v/>
      </c>
      <c r="AH79" s="8" t="str">
        <f>IF(受験者名簿!AG85="","",受験者名簿!AG85)</f>
        <v/>
      </c>
      <c r="AI79" s="7" t="str">
        <f ca="1">IF(受験者名簿!AI85="","",受験者名簿!AI85)</f>
        <v/>
      </c>
      <c r="AJ79" s="7" t="str">
        <f>IF(受験者名簿!AJ85="","",受験者名簿!AJ85)</f>
        <v/>
      </c>
      <c r="AK79" s="7" t="str">
        <f>IF(G79="","",受験者名簿!AU85)</f>
        <v/>
      </c>
      <c r="AL79" s="7" t="str">
        <f>IF($G79="","",申込責任者!$N$42)</f>
        <v/>
      </c>
      <c r="AM79" s="7" t="str">
        <f>IF($G79="","",申込責任者!$N$43)</f>
        <v/>
      </c>
      <c r="AN79" s="7" t="str">
        <f>IF($G79="","",申込責任者!$N$45)</f>
        <v/>
      </c>
      <c r="AO79" s="7" t="str">
        <f>IF($G79="","",申込責任者!$N$44)</f>
        <v/>
      </c>
      <c r="AP79" s="7" t="str">
        <f>IF($G79="","",申込責任者!$N$46)</f>
        <v/>
      </c>
      <c r="AQ79" s="7" t="str">
        <f>IF($G79="","",申込責任者!$N$47)</f>
        <v/>
      </c>
      <c r="AR79" s="7" t="str">
        <f>IF($G79="","",申込責任者!$N$48)</f>
        <v/>
      </c>
      <c r="AS79" s="7" t="str">
        <f>IF($G79="","",申込責任者!$N$49)</f>
        <v/>
      </c>
      <c r="AT79" s="7" t="str">
        <f>IF($G79="","",申込責任者!$N$50)</f>
        <v/>
      </c>
      <c r="AU79" s="7" t="str">
        <f>IF($G79="","",申込責任者!$N$51)</f>
        <v/>
      </c>
      <c r="AV79" s="7" t="str">
        <f>IF($G79="","",申込責任者!$N$52)</f>
        <v/>
      </c>
      <c r="AW79" s="7" t="str">
        <f>IF($G79="","",申込責任者!$N$53)</f>
        <v/>
      </c>
      <c r="AX79" s="7" t="str">
        <f>IF($G79="","",申込責任者!$N$54)</f>
        <v/>
      </c>
      <c r="AY79" s="6" t="str">
        <f>IF($G79="","",申込責任者!$G$30&amp;"")</f>
        <v/>
      </c>
      <c r="AZ79" s="7" t="str">
        <f>IF($G79="","",申込責任者!$N$23)</f>
        <v/>
      </c>
      <c r="BA79" s="6" t="str">
        <f>IF($G79="","",受験者名簿!AW85)</f>
        <v/>
      </c>
      <c r="BB79" s="6" t="str">
        <f>IF(G79="","",申込責任者!$N$36)</f>
        <v/>
      </c>
      <c r="BC79" s="6" t="str">
        <f t="shared" si="6"/>
        <v/>
      </c>
      <c r="BD79" s="6" t="str">
        <f t="shared" si="7"/>
        <v/>
      </c>
      <c r="BE79" s="6" t="str">
        <f>""</f>
        <v/>
      </c>
      <c r="BF79" s="6" t="str">
        <f>""</f>
        <v/>
      </c>
      <c r="BG79" s="6" t="str">
        <f t="shared" si="8"/>
        <v/>
      </c>
      <c r="BH79" s="6" t="str">
        <f t="shared" si="9"/>
        <v/>
      </c>
      <c r="BI79" s="6" t="str">
        <f>IF(G79="","",申込責任者!$N$11)</f>
        <v/>
      </c>
      <c r="BJ79" s="6" t="str">
        <f>IF(H79="","",申込責任者!$N$12)</f>
        <v/>
      </c>
    </row>
    <row r="80" spans="1:62">
      <c r="A80" s="6" t="str">
        <f>IF(受験者名簿!C86="","",受験者名簿!A86)</f>
        <v/>
      </c>
      <c r="B80" s="7" t="str">
        <f>IF(受験者名簿!AF86="","",受験者名簿!AF86)</f>
        <v/>
      </c>
      <c r="C80" s="7" t="str">
        <f t="shared" si="5"/>
        <v/>
      </c>
      <c r="D80" s="7" t="str">
        <f>IF(受験者名簿!K86="","",受験者名簿!K86)</f>
        <v/>
      </c>
      <c r="E80" s="7" t="str">
        <f>IF(受験者名簿!AK86="","",受験者名簿!AK86)</f>
        <v/>
      </c>
      <c r="F80" s="7" t="str">
        <f>IF(受験者名簿!J86="","",TEXT(SUBSTITUTE(受験者名簿!J86,".","/"),"yyyy/mm/dd"))</f>
        <v/>
      </c>
      <c r="G80" s="7" t="str">
        <f>IF(受験者名簿!C86="","",TRIM(受験者名簿!C86))</f>
        <v/>
      </c>
      <c r="H80" s="7" t="str">
        <f>IF(受験者名簿!D86="","",TRIM(受験者名簿!D86))</f>
        <v/>
      </c>
      <c r="I80" s="7" t="str">
        <f>IF(受験者名簿!E86="","",DBCS(TRIM(PHONETIC(受験者名簿!E86))))</f>
        <v/>
      </c>
      <c r="J80" s="7" t="str">
        <f>IF(受験者名簿!F86="","",DBCS(TRIM(PHONETIC(受験者名簿!F86))))</f>
        <v/>
      </c>
      <c r="K80" s="7" t="str">
        <f>IF(受験者名簿!G86="","",TRIM(PROPER(受験者名簿!G86)))</f>
        <v/>
      </c>
      <c r="L80" s="7" t="str">
        <f>IF(受験者名簿!H86="","",TRIM(PROPER(受験者名簿!H86)))</f>
        <v/>
      </c>
      <c r="M80" s="7" t="str">
        <f>IF(受験者名簿!R86="","",受験者名簿!R86)</f>
        <v/>
      </c>
      <c r="N80" s="7" t="str">
        <f>IF(M80="","",IF(受験者名簿!Q86="","後",受験者名簿!Q86))</f>
        <v/>
      </c>
      <c r="O80" s="7" t="str">
        <f>IF(受験者名簿!S86="","",受験者名簿!S86)</f>
        <v/>
      </c>
      <c r="P80" s="7" t="str">
        <f>IF(受験者名簿!T86="","",受験者名簿!T86)</f>
        <v/>
      </c>
      <c r="Q80" s="7" t="str">
        <f>IF(受験者名簿!U86="","",受験者名簿!U86)</f>
        <v/>
      </c>
      <c r="R80" s="7" t="str">
        <f>IF(受験者名簿!V86="","",受験者名簿!V86)</f>
        <v/>
      </c>
      <c r="S80" s="7" t="str">
        <f>IF(受験者名簿!W86="","",受験者名簿!W86)</f>
        <v/>
      </c>
      <c r="T80" s="7" t="str">
        <f>IF(受験者名簿!X86="","",受験者名簿!X86)</f>
        <v/>
      </c>
      <c r="U80" s="7" t="str">
        <f>IF(受験者名簿!Y86="","",受験者名簿!Y86)</f>
        <v/>
      </c>
      <c r="V80" s="7" t="str">
        <f>IF(受験者名簿!Z86="","",受験者名簿!Z86)</f>
        <v/>
      </c>
      <c r="W80" s="7" t="str">
        <f>IF(受験者名簿!AA86="","",受験者名簿!AA86)</f>
        <v/>
      </c>
      <c r="X80" s="7" t="str">
        <f>IF(受験者名簿!AB86="","",受験者名簿!AB86)</f>
        <v/>
      </c>
      <c r="Y80" s="7" t="str">
        <f>""</f>
        <v/>
      </c>
      <c r="Z80" s="7" t="str">
        <f>""</f>
        <v/>
      </c>
      <c r="AA80" s="7" t="str">
        <f>""</f>
        <v/>
      </c>
      <c r="AB80" s="7" t="str">
        <f>""</f>
        <v/>
      </c>
      <c r="AC80" s="7" t="str">
        <f>IF(受験者名簿!I86="","",TRIM(受験者名簿!I86))</f>
        <v/>
      </c>
      <c r="AD80" s="7" t="str">
        <f>""</f>
        <v/>
      </c>
      <c r="AE80" s="7" t="str">
        <f>IF(受験者名簿!L86="","",受験者名簿!L86)</f>
        <v/>
      </c>
      <c r="AF80" s="7" t="str">
        <f>IF(受験者名簿!AH86="","",受験者名簿!AH86)</f>
        <v/>
      </c>
      <c r="AG80" s="7" t="str">
        <f>IF(受験者名簿!B86="","",受験者名簿!B86)</f>
        <v/>
      </c>
      <c r="AH80" s="8" t="str">
        <f>IF(受験者名簿!AG86="","",受験者名簿!AG86)</f>
        <v/>
      </c>
      <c r="AI80" s="7" t="str">
        <f ca="1">IF(受験者名簿!AI86="","",受験者名簿!AI86)</f>
        <v/>
      </c>
      <c r="AJ80" s="7" t="str">
        <f>IF(受験者名簿!AJ86="","",受験者名簿!AJ86)</f>
        <v/>
      </c>
      <c r="AK80" s="7" t="str">
        <f>IF(G80="","",受験者名簿!AU86)</f>
        <v/>
      </c>
      <c r="AL80" s="7" t="str">
        <f>IF($G80="","",申込責任者!$N$42)</f>
        <v/>
      </c>
      <c r="AM80" s="7" t="str">
        <f>IF($G80="","",申込責任者!$N$43)</f>
        <v/>
      </c>
      <c r="AN80" s="7" t="str">
        <f>IF($G80="","",申込責任者!$N$45)</f>
        <v/>
      </c>
      <c r="AO80" s="7" t="str">
        <f>IF($G80="","",申込責任者!$N$44)</f>
        <v/>
      </c>
      <c r="AP80" s="7" t="str">
        <f>IF($G80="","",申込責任者!$N$46)</f>
        <v/>
      </c>
      <c r="AQ80" s="7" t="str">
        <f>IF($G80="","",申込責任者!$N$47)</f>
        <v/>
      </c>
      <c r="AR80" s="7" t="str">
        <f>IF($G80="","",申込責任者!$N$48)</f>
        <v/>
      </c>
      <c r="AS80" s="7" t="str">
        <f>IF($G80="","",申込責任者!$N$49)</f>
        <v/>
      </c>
      <c r="AT80" s="7" t="str">
        <f>IF($G80="","",申込責任者!$N$50)</f>
        <v/>
      </c>
      <c r="AU80" s="7" t="str">
        <f>IF($G80="","",申込責任者!$N$51)</f>
        <v/>
      </c>
      <c r="AV80" s="7" t="str">
        <f>IF($G80="","",申込責任者!$N$52)</f>
        <v/>
      </c>
      <c r="AW80" s="7" t="str">
        <f>IF($G80="","",申込責任者!$N$53)</f>
        <v/>
      </c>
      <c r="AX80" s="7" t="str">
        <f>IF($G80="","",申込責任者!$N$54)</f>
        <v/>
      </c>
      <c r="AY80" s="6" t="str">
        <f>IF($G80="","",申込責任者!$G$30&amp;"")</f>
        <v/>
      </c>
      <c r="AZ80" s="7" t="str">
        <f>IF($G80="","",申込責任者!$N$23)</f>
        <v/>
      </c>
      <c r="BA80" s="6" t="str">
        <f>IF($G80="","",受験者名簿!AW86)</f>
        <v/>
      </c>
      <c r="BB80" s="6" t="str">
        <f>IF(G80="","",申込責任者!$N$36)</f>
        <v/>
      </c>
      <c r="BC80" s="6" t="str">
        <f t="shared" si="6"/>
        <v/>
      </c>
      <c r="BD80" s="6" t="str">
        <f t="shared" si="7"/>
        <v/>
      </c>
      <c r="BE80" s="6" t="str">
        <f>""</f>
        <v/>
      </c>
      <c r="BF80" s="6" t="str">
        <f>""</f>
        <v/>
      </c>
      <c r="BG80" s="6" t="str">
        <f t="shared" si="8"/>
        <v/>
      </c>
      <c r="BH80" s="6" t="str">
        <f t="shared" si="9"/>
        <v/>
      </c>
      <c r="BI80" s="6" t="str">
        <f>IF(G80="","",申込責任者!$N$11)</f>
        <v/>
      </c>
      <c r="BJ80" s="6" t="str">
        <f>IF(H80="","",申込責任者!$N$12)</f>
        <v/>
      </c>
    </row>
    <row r="81" spans="1:62">
      <c r="A81" s="6" t="str">
        <f>IF(受験者名簿!C87="","",受験者名簿!A87)</f>
        <v/>
      </c>
      <c r="B81" s="7" t="str">
        <f>IF(受験者名簿!AF87="","",受験者名簿!AF87)</f>
        <v/>
      </c>
      <c r="C81" s="7" t="str">
        <f t="shared" si="5"/>
        <v/>
      </c>
      <c r="D81" s="7" t="str">
        <f>IF(受験者名簿!K87="","",受験者名簿!K87)</f>
        <v/>
      </c>
      <c r="E81" s="7" t="str">
        <f>IF(受験者名簿!AK87="","",受験者名簿!AK87)</f>
        <v/>
      </c>
      <c r="F81" s="7" t="str">
        <f>IF(受験者名簿!J87="","",TEXT(SUBSTITUTE(受験者名簿!J87,".","/"),"yyyy/mm/dd"))</f>
        <v/>
      </c>
      <c r="G81" s="7" t="str">
        <f>IF(受験者名簿!C87="","",TRIM(受験者名簿!C87))</f>
        <v/>
      </c>
      <c r="H81" s="7" t="str">
        <f>IF(受験者名簿!D87="","",TRIM(受験者名簿!D87))</f>
        <v/>
      </c>
      <c r="I81" s="7" t="str">
        <f>IF(受験者名簿!E87="","",DBCS(TRIM(PHONETIC(受験者名簿!E87))))</f>
        <v/>
      </c>
      <c r="J81" s="7" t="str">
        <f>IF(受験者名簿!F87="","",DBCS(TRIM(PHONETIC(受験者名簿!F87))))</f>
        <v/>
      </c>
      <c r="K81" s="7" t="str">
        <f>IF(受験者名簿!G87="","",TRIM(PROPER(受験者名簿!G87)))</f>
        <v/>
      </c>
      <c r="L81" s="7" t="str">
        <f>IF(受験者名簿!H87="","",TRIM(PROPER(受験者名簿!H87)))</f>
        <v/>
      </c>
      <c r="M81" s="7" t="str">
        <f>IF(受験者名簿!R87="","",受験者名簿!R87)</f>
        <v/>
      </c>
      <c r="N81" s="7" t="str">
        <f>IF(M81="","",IF(受験者名簿!Q87="","後",受験者名簿!Q87))</f>
        <v/>
      </c>
      <c r="O81" s="7" t="str">
        <f>IF(受験者名簿!S87="","",受験者名簿!S87)</f>
        <v/>
      </c>
      <c r="P81" s="7" t="str">
        <f>IF(受験者名簿!T87="","",受験者名簿!T87)</f>
        <v/>
      </c>
      <c r="Q81" s="7" t="str">
        <f>IF(受験者名簿!U87="","",受験者名簿!U87)</f>
        <v/>
      </c>
      <c r="R81" s="7" t="str">
        <f>IF(受験者名簿!V87="","",受験者名簿!V87)</f>
        <v/>
      </c>
      <c r="S81" s="7" t="str">
        <f>IF(受験者名簿!W87="","",受験者名簿!W87)</f>
        <v/>
      </c>
      <c r="T81" s="7" t="str">
        <f>IF(受験者名簿!X87="","",受験者名簿!X87)</f>
        <v/>
      </c>
      <c r="U81" s="7" t="str">
        <f>IF(受験者名簿!Y87="","",受験者名簿!Y87)</f>
        <v/>
      </c>
      <c r="V81" s="7" t="str">
        <f>IF(受験者名簿!Z87="","",受験者名簿!Z87)</f>
        <v/>
      </c>
      <c r="W81" s="7" t="str">
        <f>IF(受験者名簿!AA87="","",受験者名簿!AA87)</f>
        <v/>
      </c>
      <c r="X81" s="7" t="str">
        <f>IF(受験者名簿!AB87="","",受験者名簿!AB87)</f>
        <v/>
      </c>
      <c r="Y81" s="7" t="str">
        <f>""</f>
        <v/>
      </c>
      <c r="Z81" s="7" t="str">
        <f>""</f>
        <v/>
      </c>
      <c r="AA81" s="7" t="str">
        <f>""</f>
        <v/>
      </c>
      <c r="AB81" s="7" t="str">
        <f>""</f>
        <v/>
      </c>
      <c r="AC81" s="7" t="str">
        <f>IF(受験者名簿!I87="","",TRIM(受験者名簿!I87))</f>
        <v/>
      </c>
      <c r="AD81" s="7" t="str">
        <f>""</f>
        <v/>
      </c>
      <c r="AE81" s="7" t="str">
        <f>IF(受験者名簿!L87="","",受験者名簿!L87)</f>
        <v/>
      </c>
      <c r="AF81" s="7" t="str">
        <f>IF(受験者名簿!AH87="","",受験者名簿!AH87)</f>
        <v/>
      </c>
      <c r="AG81" s="7" t="str">
        <f>IF(受験者名簿!B87="","",受験者名簿!B87)</f>
        <v/>
      </c>
      <c r="AH81" s="8" t="str">
        <f>IF(受験者名簿!AG87="","",受験者名簿!AG87)</f>
        <v/>
      </c>
      <c r="AI81" s="7" t="str">
        <f ca="1">IF(受験者名簿!AI87="","",受験者名簿!AI87)</f>
        <v/>
      </c>
      <c r="AJ81" s="7" t="str">
        <f>IF(受験者名簿!AJ87="","",受験者名簿!AJ87)</f>
        <v/>
      </c>
      <c r="AK81" s="7" t="str">
        <f>IF(G81="","",受験者名簿!AU87)</f>
        <v/>
      </c>
      <c r="AL81" s="7" t="str">
        <f>IF($G81="","",申込責任者!$N$42)</f>
        <v/>
      </c>
      <c r="AM81" s="7" t="str">
        <f>IF($G81="","",申込責任者!$N$43)</f>
        <v/>
      </c>
      <c r="AN81" s="7" t="str">
        <f>IF($G81="","",申込責任者!$N$45)</f>
        <v/>
      </c>
      <c r="AO81" s="7" t="str">
        <f>IF($G81="","",申込責任者!$N$44)</f>
        <v/>
      </c>
      <c r="AP81" s="7" t="str">
        <f>IF($G81="","",申込責任者!$N$46)</f>
        <v/>
      </c>
      <c r="AQ81" s="7" t="str">
        <f>IF($G81="","",申込責任者!$N$47)</f>
        <v/>
      </c>
      <c r="AR81" s="7" t="str">
        <f>IF($G81="","",申込責任者!$N$48)</f>
        <v/>
      </c>
      <c r="AS81" s="7" t="str">
        <f>IF($G81="","",申込責任者!$N$49)</f>
        <v/>
      </c>
      <c r="AT81" s="7" t="str">
        <f>IF($G81="","",申込責任者!$N$50)</f>
        <v/>
      </c>
      <c r="AU81" s="7" t="str">
        <f>IF($G81="","",申込責任者!$N$51)</f>
        <v/>
      </c>
      <c r="AV81" s="7" t="str">
        <f>IF($G81="","",申込責任者!$N$52)</f>
        <v/>
      </c>
      <c r="AW81" s="7" t="str">
        <f>IF($G81="","",申込責任者!$N$53)</f>
        <v/>
      </c>
      <c r="AX81" s="7" t="str">
        <f>IF($G81="","",申込責任者!$N$54)</f>
        <v/>
      </c>
      <c r="AY81" s="6" t="str">
        <f>IF($G81="","",申込責任者!$G$30&amp;"")</f>
        <v/>
      </c>
      <c r="AZ81" s="7" t="str">
        <f>IF($G81="","",申込責任者!$N$23)</f>
        <v/>
      </c>
      <c r="BA81" s="6" t="str">
        <f>IF($G81="","",受験者名簿!AW87)</f>
        <v/>
      </c>
      <c r="BB81" s="6" t="str">
        <f>IF(G81="","",申込責任者!$N$36)</f>
        <v/>
      </c>
      <c r="BC81" s="6" t="str">
        <f t="shared" si="6"/>
        <v/>
      </c>
      <c r="BD81" s="6" t="str">
        <f t="shared" si="7"/>
        <v/>
      </c>
      <c r="BE81" s="6" t="str">
        <f>""</f>
        <v/>
      </c>
      <c r="BF81" s="6" t="str">
        <f>""</f>
        <v/>
      </c>
      <c r="BG81" s="6" t="str">
        <f t="shared" si="8"/>
        <v/>
      </c>
      <c r="BH81" s="6" t="str">
        <f t="shared" si="9"/>
        <v/>
      </c>
      <c r="BI81" s="6" t="str">
        <f>IF(G81="","",申込責任者!$N$11)</f>
        <v/>
      </c>
      <c r="BJ81" s="6" t="str">
        <f>IF(H81="","",申込責任者!$N$12)</f>
        <v/>
      </c>
    </row>
    <row r="82" spans="1:62">
      <c r="A82" s="6" t="str">
        <f>IF(受験者名簿!C88="","",受験者名簿!A88)</f>
        <v/>
      </c>
      <c r="B82" s="7" t="str">
        <f>IF(受験者名簿!AF88="","",受験者名簿!AF88)</f>
        <v/>
      </c>
      <c r="C82" s="7" t="str">
        <f t="shared" si="5"/>
        <v/>
      </c>
      <c r="D82" s="7" t="str">
        <f>IF(受験者名簿!K88="","",受験者名簿!K88)</f>
        <v/>
      </c>
      <c r="E82" s="7" t="str">
        <f>IF(受験者名簿!AK88="","",受験者名簿!AK88)</f>
        <v/>
      </c>
      <c r="F82" s="7" t="str">
        <f>IF(受験者名簿!J88="","",TEXT(SUBSTITUTE(受験者名簿!J88,".","/"),"yyyy/mm/dd"))</f>
        <v/>
      </c>
      <c r="G82" s="7" t="str">
        <f>IF(受験者名簿!C88="","",TRIM(受験者名簿!C88))</f>
        <v/>
      </c>
      <c r="H82" s="7" t="str">
        <f>IF(受験者名簿!D88="","",TRIM(受験者名簿!D88))</f>
        <v/>
      </c>
      <c r="I82" s="7" t="str">
        <f>IF(受験者名簿!E88="","",DBCS(TRIM(PHONETIC(受験者名簿!E88))))</f>
        <v/>
      </c>
      <c r="J82" s="7" t="str">
        <f>IF(受験者名簿!F88="","",DBCS(TRIM(PHONETIC(受験者名簿!F88))))</f>
        <v/>
      </c>
      <c r="K82" s="7" t="str">
        <f>IF(受験者名簿!G88="","",TRIM(PROPER(受験者名簿!G88)))</f>
        <v/>
      </c>
      <c r="L82" s="7" t="str">
        <f>IF(受験者名簿!H88="","",TRIM(PROPER(受験者名簿!H88)))</f>
        <v/>
      </c>
      <c r="M82" s="7" t="str">
        <f>IF(受験者名簿!R88="","",受験者名簿!R88)</f>
        <v/>
      </c>
      <c r="N82" s="7" t="str">
        <f>IF(M82="","",IF(受験者名簿!Q88="","後",受験者名簿!Q88))</f>
        <v/>
      </c>
      <c r="O82" s="7" t="str">
        <f>IF(受験者名簿!S88="","",受験者名簿!S88)</f>
        <v/>
      </c>
      <c r="P82" s="7" t="str">
        <f>IF(受験者名簿!T88="","",受験者名簿!T88)</f>
        <v/>
      </c>
      <c r="Q82" s="7" t="str">
        <f>IF(受験者名簿!U88="","",受験者名簿!U88)</f>
        <v/>
      </c>
      <c r="R82" s="7" t="str">
        <f>IF(受験者名簿!V88="","",受験者名簿!V88)</f>
        <v/>
      </c>
      <c r="S82" s="7" t="str">
        <f>IF(受験者名簿!W88="","",受験者名簿!W88)</f>
        <v/>
      </c>
      <c r="T82" s="7" t="str">
        <f>IF(受験者名簿!X88="","",受験者名簿!X88)</f>
        <v/>
      </c>
      <c r="U82" s="7" t="str">
        <f>IF(受験者名簿!Y88="","",受験者名簿!Y88)</f>
        <v/>
      </c>
      <c r="V82" s="7" t="str">
        <f>IF(受験者名簿!Z88="","",受験者名簿!Z88)</f>
        <v/>
      </c>
      <c r="W82" s="7" t="str">
        <f>IF(受験者名簿!AA88="","",受験者名簿!AA88)</f>
        <v/>
      </c>
      <c r="X82" s="7" t="str">
        <f>IF(受験者名簿!AB88="","",受験者名簿!AB88)</f>
        <v/>
      </c>
      <c r="Y82" s="7" t="str">
        <f>""</f>
        <v/>
      </c>
      <c r="Z82" s="7" t="str">
        <f>""</f>
        <v/>
      </c>
      <c r="AA82" s="7" t="str">
        <f>""</f>
        <v/>
      </c>
      <c r="AB82" s="7" t="str">
        <f>""</f>
        <v/>
      </c>
      <c r="AC82" s="7" t="str">
        <f>IF(受験者名簿!I88="","",TRIM(受験者名簿!I88))</f>
        <v/>
      </c>
      <c r="AD82" s="7" t="str">
        <f>""</f>
        <v/>
      </c>
      <c r="AE82" s="7" t="str">
        <f>IF(受験者名簿!L88="","",受験者名簿!L88)</f>
        <v/>
      </c>
      <c r="AF82" s="7" t="str">
        <f>IF(受験者名簿!AH88="","",受験者名簿!AH88)</f>
        <v/>
      </c>
      <c r="AG82" s="7" t="str">
        <f>IF(受験者名簿!B88="","",受験者名簿!B88)</f>
        <v/>
      </c>
      <c r="AH82" s="8" t="str">
        <f>IF(受験者名簿!AG88="","",受験者名簿!AG88)</f>
        <v/>
      </c>
      <c r="AI82" s="7" t="str">
        <f ca="1">IF(受験者名簿!AI88="","",受験者名簿!AI88)</f>
        <v/>
      </c>
      <c r="AJ82" s="7" t="str">
        <f>IF(受験者名簿!AJ88="","",受験者名簿!AJ88)</f>
        <v/>
      </c>
      <c r="AK82" s="7" t="str">
        <f>IF(G82="","",受験者名簿!AU88)</f>
        <v/>
      </c>
      <c r="AL82" s="7" t="str">
        <f>IF($G82="","",申込責任者!$N$42)</f>
        <v/>
      </c>
      <c r="AM82" s="7" t="str">
        <f>IF($G82="","",申込責任者!$N$43)</f>
        <v/>
      </c>
      <c r="AN82" s="7" t="str">
        <f>IF($G82="","",申込責任者!$N$45)</f>
        <v/>
      </c>
      <c r="AO82" s="7" t="str">
        <f>IF($G82="","",申込責任者!$N$44)</f>
        <v/>
      </c>
      <c r="AP82" s="7" t="str">
        <f>IF($G82="","",申込責任者!$N$46)</f>
        <v/>
      </c>
      <c r="AQ82" s="7" t="str">
        <f>IF($G82="","",申込責任者!$N$47)</f>
        <v/>
      </c>
      <c r="AR82" s="7" t="str">
        <f>IF($G82="","",申込責任者!$N$48)</f>
        <v/>
      </c>
      <c r="AS82" s="7" t="str">
        <f>IF($G82="","",申込責任者!$N$49)</f>
        <v/>
      </c>
      <c r="AT82" s="7" t="str">
        <f>IF($G82="","",申込責任者!$N$50)</f>
        <v/>
      </c>
      <c r="AU82" s="7" t="str">
        <f>IF($G82="","",申込責任者!$N$51)</f>
        <v/>
      </c>
      <c r="AV82" s="7" t="str">
        <f>IF($G82="","",申込責任者!$N$52)</f>
        <v/>
      </c>
      <c r="AW82" s="7" t="str">
        <f>IF($G82="","",申込責任者!$N$53)</f>
        <v/>
      </c>
      <c r="AX82" s="7" t="str">
        <f>IF($G82="","",申込責任者!$N$54)</f>
        <v/>
      </c>
      <c r="AY82" s="6" t="str">
        <f>IF($G82="","",申込責任者!$G$30&amp;"")</f>
        <v/>
      </c>
      <c r="AZ82" s="7" t="str">
        <f>IF($G82="","",申込責任者!$N$23)</f>
        <v/>
      </c>
      <c r="BA82" s="6" t="str">
        <f>IF($G82="","",受験者名簿!AW88)</f>
        <v/>
      </c>
      <c r="BB82" s="6" t="str">
        <f>IF(G82="","",申込責任者!$N$36)</f>
        <v/>
      </c>
      <c r="BC82" s="6" t="str">
        <f t="shared" si="6"/>
        <v/>
      </c>
      <c r="BD82" s="6" t="str">
        <f t="shared" si="7"/>
        <v/>
      </c>
      <c r="BE82" s="6" t="str">
        <f>""</f>
        <v/>
      </c>
      <c r="BF82" s="6" t="str">
        <f>""</f>
        <v/>
      </c>
      <c r="BG82" s="6" t="str">
        <f t="shared" si="8"/>
        <v/>
      </c>
      <c r="BH82" s="6" t="str">
        <f t="shared" si="9"/>
        <v/>
      </c>
      <c r="BI82" s="6" t="str">
        <f>IF(G82="","",申込責任者!$N$11)</f>
        <v/>
      </c>
      <c r="BJ82" s="6" t="str">
        <f>IF(H82="","",申込責任者!$N$12)</f>
        <v/>
      </c>
    </row>
    <row r="83" spans="1:62">
      <c r="A83" s="6" t="str">
        <f>IF(受験者名簿!C89="","",受験者名簿!A89)</f>
        <v/>
      </c>
      <c r="B83" s="7" t="str">
        <f>IF(受験者名簿!AF89="","",受験者名簿!AF89)</f>
        <v/>
      </c>
      <c r="C83" s="7" t="str">
        <f t="shared" si="5"/>
        <v/>
      </c>
      <c r="D83" s="7" t="str">
        <f>IF(受験者名簿!K89="","",受験者名簿!K89)</f>
        <v/>
      </c>
      <c r="E83" s="7" t="str">
        <f>IF(受験者名簿!AK89="","",受験者名簿!AK89)</f>
        <v/>
      </c>
      <c r="F83" s="7" t="str">
        <f>IF(受験者名簿!J89="","",TEXT(SUBSTITUTE(受験者名簿!J89,".","/"),"yyyy/mm/dd"))</f>
        <v/>
      </c>
      <c r="G83" s="7" t="str">
        <f>IF(受験者名簿!C89="","",TRIM(受験者名簿!C89))</f>
        <v/>
      </c>
      <c r="H83" s="7" t="str">
        <f>IF(受験者名簿!D89="","",TRIM(受験者名簿!D89))</f>
        <v/>
      </c>
      <c r="I83" s="7" t="str">
        <f>IF(受験者名簿!E89="","",DBCS(TRIM(PHONETIC(受験者名簿!E89))))</f>
        <v/>
      </c>
      <c r="J83" s="7" t="str">
        <f>IF(受験者名簿!F89="","",DBCS(TRIM(PHONETIC(受験者名簿!F89))))</f>
        <v/>
      </c>
      <c r="K83" s="7" t="str">
        <f>IF(受験者名簿!G89="","",TRIM(PROPER(受験者名簿!G89)))</f>
        <v/>
      </c>
      <c r="L83" s="7" t="str">
        <f>IF(受験者名簿!H89="","",TRIM(PROPER(受験者名簿!H89)))</f>
        <v/>
      </c>
      <c r="M83" s="7" t="str">
        <f>IF(受験者名簿!R89="","",受験者名簿!R89)</f>
        <v/>
      </c>
      <c r="N83" s="7" t="str">
        <f>IF(M83="","",IF(受験者名簿!Q89="","後",受験者名簿!Q89))</f>
        <v/>
      </c>
      <c r="O83" s="7" t="str">
        <f>IF(受験者名簿!S89="","",受験者名簿!S89)</f>
        <v/>
      </c>
      <c r="P83" s="7" t="str">
        <f>IF(受験者名簿!T89="","",受験者名簿!T89)</f>
        <v/>
      </c>
      <c r="Q83" s="7" t="str">
        <f>IF(受験者名簿!U89="","",受験者名簿!U89)</f>
        <v/>
      </c>
      <c r="R83" s="7" t="str">
        <f>IF(受験者名簿!V89="","",受験者名簿!V89)</f>
        <v/>
      </c>
      <c r="S83" s="7" t="str">
        <f>IF(受験者名簿!W89="","",受験者名簿!W89)</f>
        <v/>
      </c>
      <c r="T83" s="7" t="str">
        <f>IF(受験者名簿!X89="","",受験者名簿!X89)</f>
        <v/>
      </c>
      <c r="U83" s="7" t="str">
        <f>IF(受験者名簿!Y89="","",受験者名簿!Y89)</f>
        <v/>
      </c>
      <c r="V83" s="7" t="str">
        <f>IF(受験者名簿!Z89="","",受験者名簿!Z89)</f>
        <v/>
      </c>
      <c r="W83" s="7" t="str">
        <f>IF(受験者名簿!AA89="","",受験者名簿!AA89)</f>
        <v/>
      </c>
      <c r="X83" s="7" t="str">
        <f>IF(受験者名簿!AB89="","",受験者名簿!AB89)</f>
        <v/>
      </c>
      <c r="Y83" s="7" t="str">
        <f>""</f>
        <v/>
      </c>
      <c r="Z83" s="7" t="str">
        <f>""</f>
        <v/>
      </c>
      <c r="AA83" s="7" t="str">
        <f>""</f>
        <v/>
      </c>
      <c r="AB83" s="7" t="str">
        <f>""</f>
        <v/>
      </c>
      <c r="AC83" s="7" t="str">
        <f>IF(受験者名簿!I89="","",TRIM(受験者名簿!I89))</f>
        <v/>
      </c>
      <c r="AD83" s="7" t="str">
        <f>""</f>
        <v/>
      </c>
      <c r="AE83" s="7" t="str">
        <f>IF(受験者名簿!L89="","",受験者名簿!L89)</f>
        <v/>
      </c>
      <c r="AF83" s="7" t="str">
        <f>IF(受験者名簿!AH89="","",受験者名簿!AH89)</f>
        <v/>
      </c>
      <c r="AG83" s="7" t="str">
        <f>IF(受験者名簿!B89="","",受験者名簿!B89)</f>
        <v/>
      </c>
      <c r="AH83" s="8" t="str">
        <f>IF(受験者名簿!AG89="","",受験者名簿!AG89)</f>
        <v/>
      </c>
      <c r="AI83" s="7" t="str">
        <f ca="1">IF(受験者名簿!AI89="","",受験者名簿!AI89)</f>
        <v/>
      </c>
      <c r="AJ83" s="7" t="str">
        <f>IF(受験者名簿!AJ89="","",受験者名簿!AJ89)</f>
        <v/>
      </c>
      <c r="AK83" s="7" t="str">
        <f>IF(G83="","",受験者名簿!AU89)</f>
        <v/>
      </c>
      <c r="AL83" s="7" t="str">
        <f>IF($G83="","",申込責任者!$N$42)</f>
        <v/>
      </c>
      <c r="AM83" s="7" t="str">
        <f>IF($G83="","",申込責任者!$N$43)</f>
        <v/>
      </c>
      <c r="AN83" s="7" t="str">
        <f>IF($G83="","",申込責任者!$N$45)</f>
        <v/>
      </c>
      <c r="AO83" s="7" t="str">
        <f>IF($G83="","",申込責任者!$N$44)</f>
        <v/>
      </c>
      <c r="AP83" s="7" t="str">
        <f>IF($G83="","",申込責任者!$N$46)</f>
        <v/>
      </c>
      <c r="AQ83" s="7" t="str">
        <f>IF($G83="","",申込責任者!$N$47)</f>
        <v/>
      </c>
      <c r="AR83" s="7" t="str">
        <f>IF($G83="","",申込責任者!$N$48)</f>
        <v/>
      </c>
      <c r="AS83" s="7" t="str">
        <f>IF($G83="","",申込責任者!$N$49)</f>
        <v/>
      </c>
      <c r="AT83" s="7" t="str">
        <f>IF($G83="","",申込責任者!$N$50)</f>
        <v/>
      </c>
      <c r="AU83" s="7" t="str">
        <f>IF($G83="","",申込責任者!$N$51)</f>
        <v/>
      </c>
      <c r="AV83" s="7" t="str">
        <f>IF($G83="","",申込責任者!$N$52)</f>
        <v/>
      </c>
      <c r="AW83" s="7" t="str">
        <f>IF($G83="","",申込責任者!$N$53)</f>
        <v/>
      </c>
      <c r="AX83" s="7" t="str">
        <f>IF($G83="","",申込責任者!$N$54)</f>
        <v/>
      </c>
      <c r="AY83" s="6" t="str">
        <f>IF($G83="","",申込責任者!$G$30&amp;"")</f>
        <v/>
      </c>
      <c r="AZ83" s="7" t="str">
        <f>IF($G83="","",申込責任者!$N$23)</f>
        <v/>
      </c>
      <c r="BA83" s="6" t="str">
        <f>IF($G83="","",受験者名簿!AW89)</f>
        <v/>
      </c>
      <c r="BB83" s="6" t="str">
        <f>IF(G83="","",申込責任者!$N$36)</f>
        <v/>
      </c>
      <c r="BC83" s="6" t="str">
        <f t="shared" si="6"/>
        <v/>
      </c>
      <c r="BD83" s="6" t="str">
        <f t="shared" si="7"/>
        <v/>
      </c>
      <c r="BE83" s="6" t="str">
        <f>""</f>
        <v/>
      </c>
      <c r="BF83" s="6" t="str">
        <f>""</f>
        <v/>
      </c>
      <c r="BG83" s="6" t="str">
        <f t="shared" si="8"/>
        <v/>
      </c>
      <c r="BH83" s="6" t="str">
        <f t="shared" si="9"/>
        <v/>
      </c>
      <c r="BI83" s="6" t="str">
        <f>IF(G83="","",申込責任者!$N$11)</f>
        <v/>
      </c>
      <c r="BJ83" s="6" t="str">
        <f>IF(H83="","",申込責任者!$N$12)</f>
        <v/>
      </c>
    </row>
    <row r="84" spans="1:62">
      <c r="A84" s="6" t="str">
        <f>IF(受験者名簿!C90="","",受験者名簿!A90)</f>
        <v/>
      </c>
      <c r="B84" s="7" t="str">
        <f>IF(受験者名簿!AF90="","",受験者名簿!AF90)</f>
        <v/>
      </c>
      <c r="C84" s="7" t="str">
        <f t="shared" si="5"/>
        <v/>
      </c>
      <c r="D84" s="7" t="str">
        <f>IF(受験者名簿!K90="","",受験者名簿!K90)</f>
        <v/>
      </c>
      <c r="E84" s="7" t="str">
        <f>IF(受験者名簿!AK90="","",受験者名簿!AK90)</f>
        <v/>
      </c>
      <c r="F84" s="7" t="str">
        <f>IF(受験者名簿!J90="","",TEXT(SUBSTITUTE(受験者名簿!J90,".","/"),"yyyy/mm/dd"))</f>
        <v/>
      </c>
      <c r="G84" s="7" t="str">
        <f>IF(受験者名簿!C90="","",TRIM(受験者名簿!C90))</f>
        <v/>
      </c>
      <c r="H84" s="7" t="str">
        <f>IF(受験者名簿!D90="","",TRIM(受験者名簿!D90))</f>
        <v/>
      </c>
      <c r="I84" s="7" t="str">
        <f>IF(受験者名簿!E90="","",DBCS(TRIM(PHONETIC(受験者名簿!E90))))</f>
        <v/>
      </c>
      <c r="J84" s="7" t="str">
        <f>IF(受験者名簿!F90="","",DBCS(TRIM(PHONETIC(受験者名簿!F90))))</f>
        <v/>
      </c>
      <c r="K84" s="7" t="str">
        <f>IF(受験者名簿!G90="","",TRIM(PROPER(受験者名簿!G90)))</f>
        <v/>
      </c>
      <c r="L84" s="7" t="str">
        <f>IF(受験者名簿!H90="","",TRIM(PROPER(受験者名簿!H90)))</f>
        <v/>
      </c>
      <c r="M84" s="7" t="str">
        <f>IF(受験者名簿!R90="","",受験者名簿!R90)</f>
        <v/>
      </c>
      <c r="N84" s="7" t="str">
        <f>IF(M84="","",IF(受験者名簿!Q90="","後",受験者名簿!Q90))</f>
        <v/>
      </c>
      <c r="O84" s="7" t="str">
        <f>IF(受験者名簿!S90="","",受験者名簿!S90)</f>
        <v/>
      </c>
      <c r="P84" s="7" t="str">
        <f>IF(受験者名簿!T90="","",受験者名簿!T90)</f>
        <v/>
      </c>
      <c r="Q84" s="7" t="str">
        <f>IF(受験者名簿!U90="","",受験者名簿!U90)</f>
        <v/>
      </c>
      <c r="R84" s="7" t="str">
        <f>IF(受験者名簿!V90="","",受験者名簿!V90)</f>
        <v/>
      </c>
      <c r="S84" s="7" t="str">
        <f>IF(受験者名簿!W90="","",受験者名簿!W90)</f>
        <v/>
      </c>
      <c r="T84" s="7" t="str">
        <f>IF(受験者名簿!X90="","",受験者名簿!X90)</f>
        <v/>
      </c>
      <c r="U84" s="7" t="str">
        <f>IF(受験者名簿!Y90="","",受験者名簿!Y90)</f>
        <v/>
      </c>
      <c r="V84" s="7" t="str">
        <f>IF(受験者名簿!Z90="","",受験者名簿!Z90)</f>
        <v/>
      </c>
      <c r="W84" s="7" t="str">
        <f>IF(受験者名簿!AA90="","",受験者名簿!AA90)</f>
        <v/>
      </c>
      <c r="X84" s="7" t="str">
        <f>IF(受験者名簿!AB90="","",受験者名簿!AB90)</f>
        <v/>
      </c>
      <c r="Y84" s="7" t="str">
        <f>""</f>
        <v/>
      </c>
      <c r="Z84" s="7" t="str">
        <f>""</f>
        <v/>
      </c>
      <c r="AA84" s="7" t="str">
        <f>""</f>
        <v/>
      </c>
      <c r="AB84" s="7" t="str">
        <f>""</f>
        <v/>
      </c>
      <c r="AC84" s="7" t="str">
        <f>IF(受験者名簿!I90="","",TRIM(受験者名簿!I90))</f>
        <v/>
      </c>
      <c r="AD84" s="7" t="str">
        <f>""</f>
        <v/>
      </c>
      <c r="AE84" s="7" t="str">
        <f>IF(受験者名簿!L90="","",受験者名簿!L90)</f>
        <v/>
      </c>
      <c r="AF84" s="7" t="str">
        <f>IF(受験者名簿!AH90="","",受験者名簿!AH90)</f>
        <v/>
      </c>
      <c r="AG84" s="7" t="str">
        <f>IF(受験者名簿!B90="","",受験者名簿!B90)</f>
        <v/>
      </c>
      <c r="AH84" s="8" t="str">
        <f>IF(受験者名簿!AG90="","",受験者名簿!AG90)</f>
        <v/>
      </c>
      <c r="AI84" s="7" t="str">
        <f ca="1">IF(受験者名簿!AI90="","",受験者名簿!AI90)</f>
        <v/>
      </c>
      <c r="AJ84" s="7" t="str">
        <f>IF(受験者名簿!AJ90="","",受験者名簿!AJ90)</f>
        <v/>
      </c>
      <c r="AK84" s="7" t="str">
        <f>IF(G84="","",受験者名簿!AU90)</f>
        <v/>
      </c>
      <c r="AL84" s="7" t="str">
        <f>IF($G84="","",申込責任者!$N$42)</f>
        <v/>
      </c>
      <c r="AM84" s="7" t="str">
        <f>IF($G84="","",申込責任者!$N$43)</f>
        <v/>
      </c>
      <c r="AN84" s="7" t="str">
        <f>IF($G84="","",申込責任者!$N$45)</f>
        <v/>
      </c>
      <c r="AO84" s="7" t="str">
        <f>IF($G84="","",申込責任者!$N$44)</f>
        <v/>
      </c>
      <c r="AP84" s="7" t="str">
        <f>IF($G84="","",申込責任者!$N$46)</f>
        <v/>
      </c>
      <c r="AQ84" s="7" t="str">
        <f>IF($G84="","",申込責任者!$N$47)</f>
        <v/>
      </c>
      <c r="AR84" s="7" t="str">
        <f>IF($G84="","",申込責任者!$N$48)</f>
        <v/>
      </c>
      <c r="AS84" s="7" t="str">
        <f>IF($G84="","",申込責任者!$N$49)</f>
        <v/>
      </c>
      <c r="AT84" s="7" t="str">
        <f>IF($G84="","",申込責任者!$N$50)</f>
        <v/>
      </c>
      <c r="AU84" s="7" t="str">
        <f>IF($G84="","",申込責任者!$N$51)</f>
        <v/>
      </c>
      <c r="AV84" s="7" t="str">
        <f>IF($G84="","",申込責任者!$N$52)</f>
        <v/>
      </c>
      <c r="AW84" s="7" t="str">
        <f>IF($G84="","",申込責任者!$N$53)</f>
        <v/>
      </c>
      <c r="AX84" s="7" t="str">
        <f>IF($G84="","",申込責任者!$N$54)</f>
        <v/>
      </c>
      <c r="AY84" s="6" t="str">
        <f>IF($G84="","",申込責任者!$G$30&amp;"")</f>
        <v/>
      </c>
      <c r="AZ84" s="7" t="str">
        <f>IF($G84="","",申込責任者!$N$23)</f>
        <v/>
      </c>
      <c r="BA84" s="6" t="str">
        <f>IF($G84="","",受験者名簿!AW90)</f>
        <v/>
      </c>
      <c r="BB84" s="6" t="str">
        <f>IF(G84="","",申込責任者!$N$36)</f>
        <v/>
      </c>
      <c r="BC84" s="6" t="str">
        <f t="shared" si="6"/>
        <v/>
      </c>
      <c r="BD84" s="6" t="str">
        <f t="shared" si="7"/>
        <v/>
      </c>
      <c r="BE84" s="6" t="str">
        <f>""</f>
        <v/>
      </c>
      <c r="BF84" s="6" t="str">
        <f>""</f>
        <v/>
      </c>
      <c r="BG84" s="6" t="str">
        <f t="shared" si="8"/>
        <v/>
      </c>
      <c r="BH84" s="6" t="str">
        <f t="shared" si="9"/>
        <v/>
      </c>
      <c r="BI84" s="6" t="str">
        <f>IF(G84="","",申込責任者!$N$11)</f>
        <v/>
      </c>
      <c r="BJ84" s="6" t="str">
        <f>IF(H84="","",申込責任者!$N$12)</f>
        <v/>
      </c>
    </row>
    <row r="85" spans="1:62">
      <c r="A85" s="6" t="str">
        <f>IF(受験者名簿!C91="","",受験者名簿!A91)</f>
        <v/>
      </c>
      <c r="B85" s="7" t="str">
        <f>IF(受験者名簿!AF91="","",受験者名簿!AF91)</f>
        <v/>
      </c>
      <c r="C85" s="7" t="str">
        <f t="shared" si="5"/>
        <v/>
      </c>
      <c r="D85" s="7" t="str">
        <f>IF(受験者名簿!K91="","",受験者名簿!K91)</f>
        <v/>
      </c>
      <c r="E85" s="7" t="str">
        <f>IF(受験者名簿!AK91="","",受験者名簿!AK91)</f>
        <v/>
      </c>
      <c r="F85" s="7" t="str">
        <f>IF(受験者名簿!J91="","",TEXT(SUBSTITUTE(受験者名簿!J91,".","/"),"yyyy/mm/dd"))</f>
        <v/>
      </c>
      <c r="G85" s="7" t="str">
        <f>IF(受験者名簿!C91="","",TRIM(受験者名簿!C91))</f>
        <v/>
      </c>
      <c r="H85" s="7" t="str">
        <f>IF(受験者名簿!D91="","",TRIM(受験者名簿!D91))</f>
        <v/>
      </c>
      <c r="I85" s="7" t="str">
        <f>IF(受験者名簿!E91="","",DBCS(TRIM(PHONETIC(受験者名簿!E91))))</f>
        <v/>
      </c>
      <c r="J85" s="7" t="str">
        <f>IF(受験者名簿!F91="","",DBCS(TRIM(PHONETIC(受験者名簿!F91))))</f>
        <v/>
      </c>
      <c r="K85" s="7" t="str">
        <f>IF(受験者名簿!G91="","",TRIM(PROPER(受験者名簿!G91)))</f>
        <v/>
      </c>
      <c r="L85" s="7" t="str">
        <f>IF(受験者名簿!H91="","",TRIM(PROPER(受験者名簿!H91)))</f>
        <v/>
      </c>
      <c r="M85" s="7" t="str">
        <f>IF(受験者名簿!R91="","",受験者名簿!R91)</f>
        <v/>
      </c>
      <c r="N85" s="7" t="str">
        <f>IF(M85="","",IF(受験者名簿!Q91="","後",受験者名簿!Q91))</f>
        <v/>
      </c>
      <c r="O85" s="7" t="str">
        <f>IF(受験者名簿!S91="","",受験者名簿!S91)</f>
        <v/>
      </c>
      <c r="P85" s="7" t="str">
        <f>IF(受験者名簿!T91="","",受験者名簿!T91)</f>
        <v/>
      </c>
      <c r="Q85" s="7" t="str">
        <f>IF(受験者名簿!U91="","",受験者名簿!U91)</f>
        <v/>
      </c>
      <c r="R85" s="7" t="str">
        <f>IF(受験者名簿!V91="","",受験者名簿!V91)</f>
        <v/>
      </c>
      <c r="S85" s="7" t="str">
        <f>IF(受験者名簿!W91="","",受験者名簿!W91)</f>
        <v/>
      </c>
      <c r="T85" s="7" t="str">
        <f>IF(受験者名簿!X91="","",受験者名簿!X91)</f>
        <v/>
      </c>
      <c r="U85" s="7" t="str">
        <f>IF(受験者名簿!Y91="","",受験者名簿!Y91)</f>
        <v/>
      </c>
      <c r="V85" s="7" t="str">
        <f>IF(受験者名簿!Z91="","",受験者名簿!Z91)</f>
        <v/>
      </c>
      <c r="W85" s="7" t="str">
        <f>IF(受験者名簿!AA91="","",受験者名簿!AA91)</f>
        <v/>
      </c>
      <c r="X85" s="7" t="str">
        <f>IF(受験者名簿!AB91="","",受験者名簿!AB91)</f>
        <v/>
      </c>
      <c r="Y85" s="7" t="str">
        <f>""</f>
        <v/>
      </c>
      <c r="Z85" s="7" t="str">
        <f>""</f>
        <v/>
      </c>
      <c r="AA85" s="7" t="str">
        <f>""</f>
        <v/>
      </c>
      <c r="AB85" s="7" t="str">
        <f>""</f>
        <v/>
      </c>
      <c r="AC85" s="7" t="str">
        <f>IF(受験者名簿!I91="","",TRIM(受験者名簿!I91))</f>
        <v/>
      </c>
      <c r="AD85" s="7" t="str">
        <f>""</f>
        <v/>
      </c>
      <c r="AE85" s="7" t="str">
        <f>IF(受験者名簿!L91="","",受験者名簿!L91)</f>
        <v/>
      </c>
      <c r="AF85" s="7" t="str">
        <f>IF(受験者名簿!AH91="","",受験者名簿!AH91)</f>
        <v/>
      </c>
      <c r="AG85" s="7" t="str">
        <f>IF(受験者名簿!B91="","",受験者名簿!B91)</f>
        <v/>
      </c>
      <c r="AH85" s="8" t="str">
        <f>IF(受験者名簿!AG91="","",受験者名簿!AG91)</f>
        <v/>
      </c>
      <c r="AI85" s="7" t="str">
        <f ca="1">IF(受験者名簿!AI91="","",受験者名簿!AI91)</f>
        <v/>
      </c>
      <c r="AJ85" s="7" t="str">
        <f>IF(受験者名簿!AJ91="","",受験者名簿!AJ91)</f>
        <v/>
      </c>
      <c r="AK85" s="7" t="str">
        <f>IF(G85="","",受験者名簿!AU91)</f>
        <v/>
      </c>
      <c r="AL85" s="7" t="str">
        <f>IF($G85="","",申込責任者!$N$42)</f>
        <v/>
      </c>
      <c r="AM85" s="7" t="str">
        <f>IF($G85="","",申込責任者!$N$43)</f>
        <v/>
      </c>
      <c r="AN85" s="7" t="str">
        <f>IF($G85="","",申込責任者!$N$45)</f>
        <v/>
      </c>
      <c r="AO85" s="7" t="str">
        <f>IF($G85="","",申込責任者!$N$44)</f>
        <v/>
      </c>
      <c r="AP85" s="7" t="str">
        <f>IF($G85="","",申込責任者!$N$46)</f>
        <v/>
      </c>
      <c r="AQ85" s="7" t="str">
        <f>IF($G85="","",申込責任者!$N$47)</f>
        <v/>
      </c>
      <c r="AR85" s="7" t="str">
        <f>IF($G85="","",申込責任者!$N$48)</f>
        <v/>
      </c>
      <c r="AS85" s="7" t="str">
        <f>IF($G85="","",申込責任者!$N$49)</f>
        <v/>
      </c>
      <c r="AT85" s="7" t="str">
        <f>IF($G85="","",申込責任者!$N$50)</f>
        <v/>
      </c>
      <c r="AU85" s="7" t="str">
        <f>IF($G85="","",申込責任者!$N$51)</f>
        <v/>
      </c>
      <c r="AV85" s="7" t="str">
        <f>IF($G85="","",申込責任者!$N$52)</f>
        <v/>
      </c>
      <c r="AW85" s="7" t="str">
        <f>IF($G85="","",申込責任者!$N$53)</f>
        <v/>
      </c>
      <c r="AX85" s="7" t="str">
        <f>IF($G85="","",申込責任者!$N$54)</f>
        <v/>
      </c>
      <c r="AY85" s="6" t="str">
        <f>IF($G85="","",申込責任者!$G$30&amp;"")</f>
        <v/>
      </c>
      <c r="AZ85" s="7" t="str">
        <f>IF($G85="","",申込責任者!$N$23)</f>
        <v/>
      </c>
      <c r="BA85" s="6" t="str">
        <f>IF($G85="","",受験者名簿!AW91)</f>
        <v/>
      </c>
      <c r="BB85" s="6" t="str">
        <f>IF(G85="","",申込責任者!$N$36)</f>
        <v/>
      </c>
      <c r="BC85" s="6" t="str">
        <f t="shared" si="6"/>
        <v/>
      </c>
      <c r="BD85" s="6" t="str">
        <f t="shared" si="7"/>
        <v/>
      </c>
      <c r="BE85" s="6" t="str">
        <f>""</f>
        <v/>
      </c>
      <c r="BF85" s="6" t="str">
        <f>""</f>
        <v/>
      </c>
      <c r="BG85" s="6" t="str">
        <f t="shared" si="8"/>
        <v/>
      </c>
      <c r="BH85" s="6" t="str">
        <f t="shared" si="9"/>
        <v/>
      </c>
      <c r="BI85" s="6" t="str">
        <f>IF(G85="","",申込責任者!$N$11)</f>
        <v/>
      </c>
      <c r="BJ85" s="6" t="str">
        <f>IF(H85="","",申込責任者!$N$12)</f>
        <v/>
      </c>
    </row>
    <row r="86" spans="1:62">
      <c r="A86" s="6" t="str">
        <f>IF(受験者名簿!C92="","",受験者名簿!A92)</f>
        <v/>
      </c>
      <c r="B86" s="7" t="str">
        <f>IF(受験者名簿!AF92="","",受験者名簿!AF92)</f>
        <v/>
      </c>
      <c r="C86" s="7" t="str">
        <f t="shared" si="5"/>
        <v/>
      </c>
      <c r="D86" s="7" t="str">
        <f>IF(受験者名簿!K92="","",受験者名簿!K92)</f>
        <v/>
      </c>
      <c r="E86" s="7" t="str">
        <f>IF(受験者名簿!AK92="","",受験者名簿!AK92)</f>
        <v/>
      </c>
      <c r="F86" s="7" t="str">
        <f>IF(受験者名簿!J92="","",TEXT(SUBSTITUTE(受験者名簿!J92,".","/"),"yyyy/mm/dd"))</f>
        <v/>
      </c>
      <c r="G86" s="7" t="str">
        <f>IF(受験者名簿!C92="","",TRIM(受験者名簿!C92))</f>
        <v/>
      </c>
      <c r="H86" s="7" t="str">
        <f>IF(受験者名簿!D92="","",TRIM(受験者名簿!D92))</f>
        <v/>
      </c>
      <c r="I86" s="7" t="str">
        <f>IF(受験者名簿!E92="","",DBCS(TRIM(PHONETIC(受験者名簿!E92))))</f>
        <v/>
      </c>
      <c r="J86" s="7" t="str">
        <f>IF(受験者名簿!F92="","",DBCS(TRIM(PHONETIC(受験者名簿!F92))))</f>
        <v/>
      </c>
      <c r="K86" s="7" t="str">
        <f>IF(受験者名簿!G92="","",TRIM(PROPER(受験者名簿!G92)))</f>
        <v/>
      </c>
      <c r="L86" s="7" t="str">
        <f>IF(受験者名簿!H92="","",TRIM(PROPER(受験者名簿!H92)))</f>
        <v/>
      </c>
      <c r="M86" s="7" t="str">
        <f>IF(受験者名簿!R92="","",受験者名簿!R92)</f>
        <v/>
      </c>
      <c r="N86" s="7" t="str">
        <f>IF(M86="","",IF(受験者名簿!Q92="","後",受験者名簿!Q92))</f>
        <v/>
      </c>
      <c r="O86" s="7" t="str">
        <f>IF(受験者名簿!S92="","",受験者名簿!S92)</f>
        <v/>
      </c>
      <c r="P86" s="7" t="str">
        <f>IF(受験者名簿!T92="","",受験者名簿!T92)</f>
        <v/>
      </c>
      <c r="Q86" s="7" t="str">
        <f>IF(受験者名簿!U92="","",受験者名簿!U92)</f>
        <v/>
      </c>
      <c r="R86" s="7" t="str">
        <f>IF(受験者名簿!V92="","",受験者名簿!V92)</f>
        <v/>
      </c>
      <c r="S86" s="7" t="str">
        <f>IF(受験者名簿!W92="","",受験者名簿!W92)</f>
        <v/>
      </c>
      <c r="T86" s="7" t="str">
        <f>IF(受験者名簿!X92="","",受験者名簿!X92)</f>
        <v/>
      </c>
      <c r="U86" s="7" t="str">
        <f>IF(受験者名簿!Y92="","",受験者名簿!Y92)</f>
        <v/>
      </c>
      <c r="V86" s="7" t="str">
        <f>IF(受験者名簿!Z92="","",受験者名簿!Z92)</f>
        <v/>
      </c>
      <c r="W86" s="7" t="str">
        <f>IF(受験者名簿!AA92="","",受験者名簿!AA92)</f>
        <v/>
      </c>
      <c r="X86" s="7" t="str">
        <f>IF(受験者名簿!AB92="","",受験者名簿!AB92)</f>
        <v/>
      </c>
      <c r="Y86" s="7" t="str">
        <f>""</f>
        <v/>
      </c>
      <c r="Z86" s="7" t="str">
        <f>""</f>
        <v/>
      </c>
      <c r="AA86" s="7" t="str">
        <f>""</f>
        <v/>
      </c>
      <c r="AB86" s="7" t="str">
        <f>""</f>
        <v/>
      </c>
      <c r="AC86" s="7" t="str">
        <f>IF(受験者名簿!I92="","",TRIM(受験者名簿!I92))</f>
        <v/>
      </c>
      <c r="AD86" s="7" t="str">
        <f>""</f>
        <v/>
      </c>
      <c r="AE86" s="7" t="str">
        <f>IF(受験者名簿!L92="","",受験者名簿!L92)</f>
        <v/>
      </c>
      <c r="AF86" s="7" t="str">
        <f>IF(受験者名簿!AH92="","",受験者名簿!AH92)</f>
        <v/>
      </c>
      <c r="AG86" s="7" t="str">
        <f>IF(受験者名簿!B92="","",受験者名簿!B92)</f>
        <v/>
      </c>
      <c r="AH86" s="8" t="str">
        <f>IF(受験者名簿!AG92="","",受験者名簿!AG92)</f>
        <v/>
      </c>
      <c r="AI86" s="7" t="str">
        <f ca="1">IF(受験者名簿!AI92="","",受験者名簿!AI92)</f>
        <v/>
      </c>
      <c r="AJ86" s="7" t="str">
        <f>IF(受験者名簿!AJ92="","",受験者名簿!AJ92)</f>
        <v/>
      </c>
      <c r="AK86" s="7" t="str">
        <f>IF(G86="","",受験者名簿!AU92)</f>
        <v/>
      </c>
      <c r="AL86" s="7" t="str">
        <f>IF($G86="","",申込責任者!$N$42)</f>
        <v/>
      </c>
      <c r="AM86" s="7" t="str">
        <f>IF($G86="","",申込責任者!$N$43)</f>
        <v/>
      </c>
      <c r="AN86" s="7" t="str">
        <f>IF($G86="","",申込責任者!$N$45)</f>
        <v/>
      </c>
      <c r="AO86" s="7" t="str">
        <f>IF($G86="","",申込責任者!$N$44)</f>
        <v/>
      </c>
      <c r="AP86" s="7" t="str">
        <f>IF($G86="","",申込責任者!$N$46)</f>
        <v/>
      </c>
      <c r="AQ86" s="7" t="str">
        <f>IF($G86="","",申込責任者!$N$47)</f>
        <v/>
      </c>
      <c r="AR86" s="7" t="str">
        <f>IF($G86="","",申込責任者!$N$48)</f>
        <v/>
      </c>
      <c r="AS86" s="7" t="str">
        <f>IF($G86="","",申込責任者!$N$49)</f>
        <v/>
      </c>
      <c r="AT86" s="7" t="str">
        <f>IF($G86="","",申込責任者!$N$50)</f>
        <v/>
      </c>
      <c r="AU86" s="7" t="str">
        <f>IF($G86="","",申込責任者!$N$51)</f>
        <v/>
      </c>
      <c r="AV86" s="7" t="str">
        <f>IF($G86="","",申込責任者!$N$52)</f>
        <v/>
      </c>
      <c r="AW86" s="7" t="str">
        <f>IF($G86="","",申込責任者!$N$53)</f>
        <v/>
      </c>
      <c r="AX86" s="7" t="str">
        <f>IF($G86="","",申込責任者!$N$54)</f>
        <v/>
      </c>
      <c r="AY86" s="6" t="str">
        <f>IF($G86="","",申込責任者!$G$30&amp;"")</f>
        <v/>
      </c>
      <c r="AZ86" s="7" t="str">
        <f>IF($G86="","",申込責任者!$N$23)</f>
        <v/>
      </c>
      <c r="BA86" s="6" t="str">
        <f>IF($G86="","",受験者名簿!AW92)</f>
        <v/>
      </c>
      <c r="BB86" s="6" t="str">
        <f>IF(G86="","",申込責任者!$N$36)</f>
        <v/>
      </c>
      <c r="BC86" s="6" t="str">
        <f t="shared" si="6"/>
        <v/>
      </c>
      <c r="BD86" s="6" t="str">
        <f t="shared" si="7"/>
        <v/>
      </c>
      <c r="BE86" s="6" t="str">
        <f>""</f>
        <v/>
      </c>
      <c r="BF86" s="6" t="str">
        <f>""</f>
        <v/>
      </c>
      <c r="BG86" s="6" t="str">
        <f t="shared" si="8"/>
        <v/>
      </c>
      <c r="BH86" s="6" t="str">
        <f t="shared" si="9"/>
        <v/>
      </c>
      <c r="BI86" s="6" t="str">
        <f>IF(G86="","",申込責任者!$N$11)</f>
        <v/>
      </c>
      <c r="BJ86" s="6" t="str">
        <f>IF(H86="","",申込責任者!$N$12)</f>
        <v/>
      </c>
    </row>
    <row r="87" spans="1:62">
      <c r="A87" s="6" t="str">
        <f>IF(受験者名簿!C93="","",受験者名簿!A93)</f>
        <v/>
      </c>
      <c r="B87" s="7" t="str">
        <f>IF(受験者名簿!AF93="","",受験者名簿!AF93)</f>
        <v/>
      </c>
      <c r="C87" s="7" t="str">
        <f t="shared" si="5"/>
        <v/>
      </c>
      <c r="D87" s="7" t="str">
        <f>IF(受験者名簿!K93="","",受験者名簿!K93)</f>
        <v/>
      </c>
      <c r="E87" s="7" t="str">
        <f>IF(受験者名簿!AK93="","",受験者名簿!AK93)</f>
        <v/>
      </c>
      <c r="F87" s="7" t="str">
        <f>IF(受験者名簿!J93="","",TEXT(SUBSTITUTE(受験者名簿!J93,".","/"),"yyyy/mm/dd"))</f>
        <v/>
      </c>
      <c r="G87" s="7" t="str">
        <f>IF(受験者名簿!C93="","",TRIM(受験者名簿!C93))</f>
        <v/>
      </c>
      <c r="H87" s="7" t="str">
        <f>IF(受験者名簿!D93="","",TRIM(受験者名簿!D93))</f>
        <v/>
      </c>
      <c r="I87" s="7" t="str">
        <f>IF(受験者名簿!E93="","",DBCS(TRIM(PHONETIC(受験者名簿!E93))))</f>
        <v/>
      </c>
      <c r="J87" s="7" t="str">
        <f>IF(受験者名簿!F93="","",DBCS(TRIM(PHONETIC(受験者名簿!F93))))</f>
        <v/>
      </c>
      <c r="K87" s="7" t="str">
        <f>IF(受験者名簿!G93="","",TRIM(PROPER(受験者名簿!G93)))</f>
        <v/>
      </c>
      <c r="L87" s="7" t="str">
        <f>IF(受験者名簿!H93="","",TRIM(PROPER(受験者名簿!H93)))</f>
        <v/>
      </c>
      <c r="M87" s="7" t="str">
        <f>IF(受験者名簿!R93="","",受験者名簿!R93)</f>
        <v/>
      </c>
      <c r="N87" s="7" t="str">
        <f>IF(M87="","",IF(受験者名簿!Q93="","後",受験者名簿!Q93))</f>
        <v/>
      </c>
      <c r="O87" s="7" t="str">
        <f>IF(受験者名簿!S93="","",受験者名簿!S93)</f>
        <v/>
      </c>
      <c r="P87" s="7" t="str">
        <f>IF(受験者名簿!T93="","",受験者名簿!T93)</f>
        <v/>
      </c>
      <c r="Q87" s="7" t="str">
        <f>IF(受験者名簿!U93="","",受験者名簿!U93)</f>
        <v/>
      </c>
      <c r="R87" s="7" t="str">
        <f>IF(受験者名簿!V93="","",受験者名簿!V93)</f>
        <v/>
      </c>
      <c r="S87" s="7" t="str">
        <f>IF(受験者名簿!W93="","",受験者名簿!W93)</f>
        <v/>
      </c>
      <c r="T87" s="7" t="str">
        <f>IF(受験者名簿!X93="","",受験者名簿!X93)</f>
        <v/>
      </c>
      <c r="U87" s="7" t="str">
        <f>IF(受験者名簿!Y93="","",受験者名簿!Y93)</f>
        <v/>
      </c>
      <c r="V87" s="7" t="str">
        <f>IF(受験者名簿!Z93="","",受験者名簿!Z93)</f>
        <v/>
      </c>
      <c r="W87" s="7" t="str">
        <f>IF(受験者名簿!AA93="","",受験者名簿!AA93)</f>
        <v/>
      </c>
      <c r="X87" s="7" t="str">
        <f>IF(受験者名簿!AB93="","",受験者名簿!AB93)</f>
        <v/>
      </c>
      <c r="Y87" s="7" t="str">
        <f>""</f>
        <v/>
      </c>
      <c r="Z87" s="7" t="str">
        <f>""</f>
        <v/>
      </c>
      <c r="AA87" s="7" t="str">
        <f>""</f>
        <v/>
      </c>
      <c r="AB87" s="7" t="str">
        <f>""</f>
        <v/>
      </c>
      <c r="AC87" s="7" t="str">
        <f>IF(受験者名簿!I93="","",TRIM(受験者名簿!I93))</f>
        <v/>
      </c>
      <c r="AD87" s="7" t="str">
        <f>""</f>
        <v/>
      </c>
      <c r="AE87" s="7" t="str">
        <f>IF(受験者名簿!L93="","",受験者名簿!L93)</f>
        <v/>
      </c>
      <c r="AF87" s="7" t="str">
        <f>IF(受験者名簿!AH93="","",受験者名簿!AH93)</f>
        <v/>
      </c>
      <c r="AG87" s="7" t="str">
        <f>IF(受験者名簿!B93="","",受験者名簿!B93)</f>
        <v/>
      </c>
      <c r="AH87" s="8" t="str">
        <f>IF(受験者名簿!AG93="","",受験者名簿!AG93)</f>
        <v/>
      </c>
      <c r="AI87" s="7" t="str">
        <f ca="1">IF(受験者名簿!AI93="","",受験者名簿!AI93)</f>
        <v/>
      </c>
      <c r="AJ87" s="7" t="str">
        <f>IF(受験者名簿!AJ93="","",受験者名簿!AJ93)</f>
        <v/>
      </c>
      <c r="AK87" s="7" t="str">
        <f>IF(G87="","",受験者名簿!AU93)</f>
        <v/>
      </c>
      <c r="AL87" s="7" t="str">
        <f>IF($G87="","",申込責任者!$N$42)</f>
        <v/>
      </c>
      <c r="AM87" s="7" t="str">
        <f>IF($G87="","",申込責任者!$N$43)</f>
        <v/>
      </c>
      <c r="AN87" s="7" t="str">
        <f>IF($G87="","",申込責任者!$N$45)</f>
        <v/>
      </c>
      <c r="AO87" s="7" t="str">
        <f>IF($G87="","",申込責任者!$N$44)</f>
        <v/>
      </c>
      <c r="AP87" s="7" t="str">
        <f>IF($G87="","",申込責任者!$N$46)</f>
        <v/>
      </c>
      <c r="AQ87" s="7" t="str">
        <f>IF($G87="","",申込責任者!$N$47)</f>
        <v/>
      </c>
      <c r="AR87" s="7" t="str">
        <f>IF($G87="","",申込責任者!$N$48)</f>
        <v/>
      </c>
      <c r="AS87" s="7" t="str">
        <f>IF($G87="","",申込責任者!$N$49)</f>
        <v/>
      </c>
      <c r="AT87" s="7" t="str">
        <f>IF($G87="","",申込責任者!$N$50)</f>
        <v/>
      </c>
      <c r="AU87" s="7" t="str">
        <f>IF($G87="","",申込責任者!$N$51)</f>
        <v/>
      </c>
      <c r="AV87" s="7" t="str">
        <f>IF($G87="","",申込責任者!$N$52)</f>
        <v/>
      </c>
      <c r="AW87" s="7" t="str">
        <f>IF($G87="","",申込責任者!$N$53)</f>
        <v/>
      </c>
      <c r="AX87" s="7" t="str">
        <f>IF($G87="","",申込責任者!$N$54)</f>
        <v/>
      </c>
      <c r="AY87" s="6" t="str">
        <f>IF($G87="","",申込責任者!$G$30&amp;"")</f>
        <v/>
      </c>
      <c r="AZ87" s="7" t="str">
        <f>IF($G87="","",申込責任者!$N$23)</f>
        <v/>
      </c>
      <c r="BA87" s="6" t="str">
        <f>IF($G87="","",受験者名簿!AW93)</f>
        <v/>
      </c>
      <c r="BB87" s="6" t="str">
        <f>IF(G87="","",申込責任者!$N$36)</f>
        <v/>
      </c>
      <c r="BC87" s="6" t="str">
        <f t="shared" si="6"/>
        <v/>
      </c>
      <c r="BD87" s="6" t="str">
        <f t="shared" si="7"/>
        <v/>
      </c>
      <c r="BE87" s="6" t="str">
        <f>""</f>
        <v/>
      </c>
      <c r="BF87" s="6" t="str">
        <f>""</f>
        <v/>
      </c>
      <c r="BG87" s="6" t="str">
        <f t="shared" si="8"/>
        <v/>
      </c>
      <c r="BH87" s="6" t="str">
        <f t="shared" si="9"/>
        <v/>
      </c>
      <c r="BI87" s="6" t="str">
        <f>IF(G87="","",申込責任者!$N$11)</f>
        <v/>
      </c>
      <c r="BJ87" s="6" t="str">
        <f>IF(H87="","",申込責任者!$N$12)</f>
        <v/>
      </c>
    </row>
    <row r="88" spans="1:62">
      <c r="A88" s="6" t="str">
        <f>IF(受験者名簿!C94="","",受験者名簿!A94)</f>
        <v/>
      </c>
      <c r="B88" s="7" t="str">
        <f>IF(受験者名簿!AF94="","",受験者名簿!AF94)</f>
        <v/>
      </c>
      <c r="C88" s="7" t="str">
        <f t="shared" si="5"/>
        <v/>
      </c>
      <c r="D88" s="7" t="str">
        <f>IF(受験者名簿!K94="","",受験者名簿!K94)</f>
        <v/>
      </c>
      <c r="E88" s="7" t="str">
        <f>IF(受験者名簿!AK94="","",受験者名簿!AK94)</f>
        <v/>
      </c>
      <c r="F88" s="7" t="str">
        <f>IF(受験者名簿!J94="","",TEXT(SUBSTITUTE(受験者名簿!J94,".","/"),"yyyy/mm/dd"))</f>
        <v/>
      </c>
      <c r="G88" s="7" t="str">
        <f>IF(受験者名簿!C94="","",TRIM(受験者名簿!C94))</f>
        <v/>
      </c>
      <c r="H88" s="7" t="str">
        <f>IF(受験者名簿!D94="","",TRIM(受験者名簿!D94))</f>
        <v/>
      </c>
      <c r="I88" s="7" t="str">
        <f>IF(受験者名簿!E94="","",DBCS(TRIM(PHONETIC(受験者名簿!E94))))</f>
        <v/>
      </c>
      <c r="J88" s="7" t="str">
        <f>IF(受験者名簿!F94="","",DBCS(TRIM(PHONETIC(受験者名簿!F94))))</f>
        <v/>
      </c>
      <c r="K88" s="7" t="str">
        <f>IF(受験者名簿!G94="","",TRIM(PROPER(受験者名簿!G94)))</f>
        <v/>
      </c>
      <c r="L88" s="7" t="str">
        <f>IF(受験者名簿!H94="","",TRIM(PROPER(受験者名簿!H94)))</f>
        <v/>
      </c>
      <c r="M88" s="7" t="str">
        <f>IF(受験者名簿!R94="","",受験者名簿!R94)</f>
        <v/>
      </c>
      <c r="N88" s="7" t="str">
        <f>IF(M88="","",IF(受験者名簿!Q94="","後",受験者名簿!Q94))</f>
        <v/>
      </c>
      <c r="O88" s="7" t="str">
        <f>IF(受験者名簿!S94="","",受験者名簿!S94)</f>
        <v/>
      </c>
      <c r="P88" s="7" t="str">
        <f>IF(受験者名簿!T94="","",受験者名簿!T94)</f>
        <v/>
      </c>
      <c r="Q88" s="7" t="str">
        <f>IF(受験者名簿!U94="","",受験者名簿!U94)</f>
        <v/>
      </c>
      <c r="R88" s="7" t="str">
        <f>IF(受験者名簿!V94="","",受験者名簿!V94)</f>
        <v/>
      </c>
      <c r="S88" s="7" t="str">
        <f>IF(受験者名簿!W94="","",受験者名簿!W94)</f>
        <v/>
      </c>
      <c r="T88" s="7" t="str">
        <f>IF(受験者名簿!X94="","",受験者名簿!X94)</f>
        <v/>
      </c>
      <c r="U88" s="7" t="str">
        <f>IF(受験者名簿!Y94="","",受験者名簿!Y94)</f>
        <v/>
      </c>
      <c r="V88" s="7" t="str">
        <f>IF(受験者名簿!Z94="","",受験者名簿!Z94)</f>
        <v/>
      </c>
      <c r="W88" s="7" t="str">
        <f>IF(受験者名簿!AA94="","",受験者名簿!AA94)</f>
        <v/>
      </c>
      <c r="X88" s="7" t="str">
        <f>IF(受験者名簿!AB94="","",受験者名簿!AB94)</f>
        <v/>
      </c>
      <c r="Y88" s="7" t="str">
        <f>""</f>
        <v/>
      </c>
      <c r="Z88" s="7" t="str">
        <f>""</f>
        <v/>
      </c>
      <c r="AA88" s="7" t="str">
        <f>""</f>
        <v/>
      </c>
      <c r="AB88" s="7" t="str">
        <f>""</f>
        <v/>
      </c>
      <c r="AC88" s="7" t="str">
        <f>IF(受験者名簿!I94="","",TRIM(受験者名簿!I94))</f>
        <v/>
      </c>
      <c r="AD88" s="7" t="str">
        <f>""</f>
        <v/>
      </c>
      <c r="AE88" s="7" t="str">
        <f>IF(受験者名簿!L94="","",受験者名簿!L94)</f>
        <v/>
      </c>
      <c r="AF88" s="7" t="str">
        <f>IF(受験者名簿!AH94="","",受験者名簿!AH94)</f>
        <v/>
      </c>
      <c r="AG88" s="7" t="str">
        <f>IF(受験者名簿!B94="","",受験者名簿!B94)</f>
        <v/>
      </c>
      <c r="AH88" s="8" t="str">
        <f>IF(受験者名簿!AG94="","",受験者名簿!AG94)</f>
        <v/>
      </c>
      <c r="AI88" s="7" t="str">
        <f ca="1">IF(受験者名簿!AI94="","",受験者名簿!AI94)</f>
        <v/>
      </c>
      <c r="AJ88" s="7" t="str">
        <f>IF(受験者名簿!AJ94="","",受験者名簿!AJ94)</f>
        <v/>
      </c>
      <c r="AK88" s="7" t="str">
        <f>IF(G88="","",受験者名簿!AU94)</f>
        <v/>
      </c>
      <c r="AL88" s="7" t="str">
        <f>IF($G88="","",申込責任者!$N$42)</f>
        <v/>
      </c>
      <c r="AM88" s="7" t="str">
        <f>IF($G88="","",申込責任者!$N$43)</f>
        <v/>
      </c>
      <c r="AN88" s="7" t="str">
        <f>IF($G88="","",申込責任者!$N$45)</f>
        <v/>
      </c>
      <c r="AO88" s="7" t="str">
        <f>IF($G88="","",申込責任者!$N$44)</f>
        <v/>
      </c>
      <c r="AP88" s="7" t="str">
        <f>IF($G88="","",申込責任者!$N$46)</f>
        <v/>
      </c>
      <c r="AQ88" s="7" t="str">
        <f>IF($G88="","",申込責任者!$N$47)</f>
        <v/>
      </c>
      <c r="AR88" s="7" t="str">
        <f>IF($G88="","",申込責任者!$N$48)</f>
        <v/>
      </c>
      <c r="AS88" s="7" t="str">
        <f>IF($G88="","",申込責任者!$N$49)</f>
        <v/>
      </c>
      <c r="AT88" s="7" t="str">
        <f>IF($G88="","",申込責任者!$N$50)</f>
        <v/>
      </c>
      <c r="AU88" s="7" t="str">
        <f>IF($G88="","",申込責任者!$N$51)</f>
        <v/>
      </c>
      <c r="AV88" s="7" t="str">
        <f>IF($G88="","",申込責任者!$N$52)</f>
        <v/>
      </c>
      <c r="AW88" s="7" t="str">
        <f>IF($G88="","",申込責任者!$N$53)</f>
        <v/>
      </c>
      <c r="AX88" s="7" t="str">
        <f>IF($G88="","",申込責任者!$N$54)</f>
        <v/>
      </c>
      <c r="AY88" s="6" t="str">
        <f>IF($G88="","",申込責任者!$G$30&amp;"")</f>
        <v/>
      </c>
      <c r="AZ88" s="7" t="str">
        <f>IF($G88="","",申込責任者!$N$23)</f>
        <v/>
      </c>
      <c r="BA88" s="6" t="str">
        <f>IF($G88="","",受験者名簿!AW94)</f>
        <v/>
      </c>
      <c r="BB88" s="6" t="str">
        <f>IF(G88="","",申込責任者!$N$36)</f>
        <v/>
      </c>
      <c r="BC88" s="6" t="str">
        <f t="shared" si="6"/>
        <v/>
      </c>
      <c r="BD88" s="6" t="str">
        <f t="shared" si="7"/>
        <v/>
      </c>
      <c r="BE88" s="6" t="str">
        <f>""</f>
        <v/>
      </c>
      <c r="BF88" s="6" t="str">
        <f>""</f>
        <v/>
      </c>
      <c r="BG88" s="6" t="str">
        <f t="shared" si="8"/>
        <v/>
      </c>
      <c r="BH88" s="6" t="str">
        <f t="shared" si="9"/>
        <v/>
      </c>
      <c r="BI88" s="6" t="str">
        <f>IF(G88="","",申込責任者!$N$11)</f>
        <v/>
      </c>
      <c r="BJ88" s="6" t="str">
        <f>IF(H88="","",申込責任者!$N$12)</f>
        <v/>
      </c>
    </row>
    <row r="89" spans="1:62">
      <c r="A89" s="6" t="str">
        <f>IF(受験者名簿!C95="","",受験者名簿!A95)</f>
        <v/>
      </c>
      <c r="B89" s="7" t="str">
        <f>IF(受験者名簿!AF95="","",受験者名簿!AF95)</f>
        <v/>
      </c>
      <c r="C89" s="7" t="str">
        <f t="shared" si="5"/>
        <v/>
      </c>
      <c r="D89" s="7" t="str">
        <f>IF(受験者名簿!K95="","",受験者名簿!K95)</f>
        <v/>
      </c>
      <c r="E89" s="7" t="str">
        <f>IF(受験者名簿!AK95="","",受験者名簿!AK95)</f>
        <v/>
      </c>
      <c r="F89" s="7" t="str">
        <f>IF(受験者名簿!J95="","",TEXT(SUBSTITUTE(受験者名簿!J95,".","/"),"yyyy/mm/dd"))</f>
        <v/>
      </c>
      <c r="G89" s="7" t="str">
        <f>IF(受験者名簿!C95="","",TRIM(受験者名簿!C95))</f>
        <v/>
      </c>
      <c r="H89" s="7" t="str">
        <f>IF(受験者名簿!D95="","",TRIM(受験者名簿!D95))</f>
        <v/>
      </c>
      <c r="I89" s="7" t="str">
        <f>IF(受験者名簿!E95="","",DBCS(TRIM(PHONETIC(受験者名簿!E95))))</f>
        <v/>
      </c>
      <c r="J89" s="7" t="str">
        <f>IF(受験者名簿!F95="","",DBCS(TRIM(PHONETIC(受験者名簿!F95))))</f>
        <v/>
      </c>
      <c r="K89" s="7" t="str">
        <f>IF(受験者名簿!G95="","",TRIM(PROPER(受験者名簿!G95)))</f>
        <v/>
      </c>
      <c r="L89" s="7" t="str">
        <f>IF(受験者名簿!H95="","",TRIM(PROPER(受験者名簿!H95)))</f>
        <v/>
      </c>
      <c r="M89" s="7" t="str">
        <f>IF(受験者名簿!R95="","",受験者名簿!R95)</f>
        <v/>
      </c>
      <c r="N89" s="7" t="str">
        <f>IF(M89="","",IF(受験者名簿!Q95="","後",受験者名簿!Q95))</f>
        <v/>
      </c>
      <c r="O89" s="7" t="str">
        <f>IF(受験者名簿!S95="","",受験者名簿!S95)</f>
        <v/>
      </c>
      <c r="P89" s="7" t="str">
        <f>IF(受験者名簿!T95="","",受験者名簿!T95)</f>
        <v/>
      </c>
      <c r="Q89" s="7" t="str">
        <f>IF(受験者名簿!U95="","",受験者名簿!U95)</f>
        <v/>
      </c>
      <c r="R89" s="7" t="str">
        <f>IF(受験者名簿!V95="","",受験者名簿!V95)</f>
        <v/>
      </c>
      <c r="S89" s="7" t="str">
        <f>IF(受験者名簿!W95="","",受験者名簿!W95)</f>
        <v/>
      </c>
      <c r="T89" s="7" t="str">
        <f>IF(受験者名簿!X95="","",受験者名簿!X95)</f>
        <v/>
      </c>
      <c r="U89" s="7" t="str">
        <f>IF(受験者名簿!Y95="","",受験者名簿!Y95)</f>
        <v/>
      </c>
      <c r="V89" s="7" t="str">
        <f>IF(受験者名簿!Z95="","",受験者名簿!Z95)</f>
        <v/>
      </c>
      <c r="W89" s="7" t="str">
        <f>IF(受験者名簿!AA95="","",受験者名簿!AA95)</f>
        <v/>
      </c>
      <c r="X89" s="7" t="str">
        <f>IF(受験者名簿!AB95="","",受験者名簿!AB95)</f>
        <v/>
      </c>
      <c r="Y89" s="7" t="str">
        <f>""</f>
        <v/>
      </c>
      <c r="Z89" s="7" t="str">
        <f>""</f>
        <v/>
      </c>
      <c r="AA89" s="7" t="str">
        <f>""</f>
        <v/>
      </c>
      <c r="AB89" s="7" t="str">
        <f>""</f>
        <v/>
      </c>
      <c r="AC89" s="7" t="str">
        <f>IF(受験者名簿!I95="","",TRIM(受験者名簿!I95))</f>
        <v/>
      </c>
      <c r="AD89" s="7" t="str">
        <f>""</f>
        <v/>
      </c>
      <c r="AE89" s="7" t="str">
        <f>IF(受験者名簿!L95="","",受験者名簿!L95)</f>
        <v/>
      </c>
      <c r="AF89" s="7" t="str">
        <f>IF(受験者名簿!AH95="","",受験者名簿!AH95)</f>
        <v/>
      </c>
      <c r="AG89" s="7" t="str">
        <f>IF(受験者名簿!B95="","",受験者名簿!B95)</f>
        <v/>
      </c>
      <c r="AH89" s="8" t="str">
        <f>IF(受験者名簿!AG95="","",受験者名簿!AG95)</f>
        <v/>
      </c>
      <c r="AI89" s="7" t="str">
        <f ca="1">IF(受験者名簿!AI95="","",受験者名簿!AI95)</f>
        <v/>
      </c>
      <c r="AJ89" s="7" t="str">
        <f>IF(受験者名簿!AJ95="","",受験者名簿!AJ95)</f>
        <v/>
      </c>
      <c r="AK89" s="7" t="str">
        <f>IF(G89="","",受験者名簿!AU95)</f>
        <v/>
      </c>
      <c r="AL89" s="7" t="str">
        <f>IF($G89="","",申込責任者!$N$42)</f>
        <v/>
      </c>
      <c r="AM89" s="7" t="str">
        <f>IF($G89="","",申込責任者!$N$43)</f>
        <v/>
      </c>
      <c r="AN89" s="7" t="str">
        <f>IF($G89="","",申込責任者!$N$45)</f>
        <v/>
      </c>
      <c r="AO89" s="7" t="str">
        <f>IF($G89="","",申込責任者!$N$44)</f>
        <v/>
      </c>
      <c r="AP89" s="7" t="str">
        <f>IF($G89="","",申込責任者!$N$46)</f>
        <v/>
      </c>
      <c r="AQ89" s="7" t="str">
        <f>IF($G89="","",申込責任者!$N$47)</f>
        <v/>
      </c>
      <c r="AR89" s="7" t="str">
        <f>IF($G89="","",申込責任者!$N$48)</f>
        <v/>
      </c>
      <c r="AS89" s="7" t="str">
        <f>IF($G89="","",申込責任者!$N$49)</f>
        <v/>
      </c>
      <c r="AT89" s="7" t="str">
        <f>IF($G89="","",申込責任者!$N$50)</f>
        <v/>
      </c>
      <c r="AU89" s="7" t="str">
        <f>IF($G89="","",申込責任者!$N$51)</f>
        <v/>
      </c>
      <c r="AV89" s="7" t="str">
        <f>IF($G89="","",申込責任者!$N$52)</f>
        <v/>
      </c>
      <c r="AW89" s="7" t="str">
        <f>IF($G89="","",申込責任者!$N$53)</f>
        <v/>
      </c>
      <c r="AX89" s="7" t="str">
        <f>IF($G89="","",申込責任者!$N$54)</f>
        <v/>
      </c>
      <c r="AY89" s="6" t="str">
        <f>IF($G89="","",申込責任者!$G$30&amp;"")</f>
        <v/>
      </c>
      <c r="AZ89" s="7" t="str">
        <f>IF($G89="","",申込責任者!$N$23)</f>
        <v/>
      </c>
      <c r="BA89" s="6" t="str">
        <f>IF($G89="","",受験者名簿!AW95)</f>
        <v/>
      </c>
      <c r="BB89" s="6" t="str">
        <f>IF(G89="","",申込責任者!$N$36)</f>
        <v/>
      </c>
      <c r="BC89" s="6" t="str">
        <f t="shared" si="6"/>
        <v/>
      </c>
      <c r="BD89" s="6" t="str">
        <f t="shared" si="7"/>
        <v/>
      </c>
      <c r="BE89" s="6" t="str">
        <f>""</f>
        <v/>
      </c>
      <c r="BF89" s="6" t="str">
        <f>""</f>
        <v/>
      </c>
      <c r="BG89" s="6" t="str">
        <f t="shared" si="8"/>
        <v/>
      </c>
      <c r="BH89" s="6" t="str">
        <f t="shared" si="9"/>
        <v/>
      </c>
      <c r="BI89" s="6" t="str">
        <f>IF(G89="","",申込責任者!$N$11)</f>
        <v/>
      </c>
      <c r="BJ89" s="6" t="str">
        <f>IF(H89="","",申込責任者!$N$12)</f>
        <v/>
      </c>
    </row>
    <row r="90" spans="1:62">
      <c r="A90" s="6" t="str">
        <f>IF(受験者名簿!C96="","",受験者名簿!A96)</f>
        <v/>
      </c>
      <c r="B90" s="7" t="str">
        <f>IF(受験者名簿!AF96="","",受験者名簿!AF96)</f>
        <v/>
      </c>
      <c r="C90" s="7" t="str">
        <f t="shared" si="5"/>
        <v/>
      </c>
      <c r="D90" s="7" t="str">
        <f>IF(受験者名簿!K96="","",受験者名簿!K96)</f>
        <v/>
      </c>
      <c r="E90" s="7" t="str">
        <f>IF(受験者名簿!AK96="","",受験者名簿!AK96)</f>
        <v/>
      </c>
      <c r="F90" s="7" t="str">
        <f>IF(受験者名簿!J96="","",TEXT(SUBSTITUTE(受験者名簿!J96,".","/"),"yyyy/mm/dd"))</f>
        <v/>
      </c>
      <c r="G90" s="7" t="str">
        <f>IF(受験者名簿!C96="","",TRIM(受験者名簿!C96))</f>
        <v/>
      </c>
      <c r="H90" s="7" t="str">
        <f>IF(受験者名簿!D96="","",TRIM(受験者名簿!D96))</f>
        <v/>
      </c>
      <c r="I90" s="7" t="str">
        <f>IF(受験者名簿!E96="","",DBCS(TRIM(PHONETIC(受験者名簿!E96))))</f>
        <v/>
      </c>
      <c r="J90" s="7" t="str">
        <f>IF(受験者名簿!F96="","",DBCS(TRIM(PHONETIC(受験者名簿!F96))))</f>
        <v/>
      </c>
      <c r="K90" s="7" t="str">
        <f>IF(受験者名簿!G96="","",TRIM(PROPER(受験者名簿!G96)))</f>
        <v/>
      </c>
      <c r="L90" s="7" t="str">
        <f>IF(受験者名簿!H96="","",TRIM(PROPER(受験者名簿!H96)))</f>
        <v/>
      </c>
      <c r="M90" s="7" t="str">
        <f>IF(受験者名簿!R96="","",受験者名簿!R96)</f>
        <v/>
      </c>
      <c r="N90" s="7" t="str">
        <f>IF(M90="","",IF(受験者名簿!Q96="","後",受験者名簿!Q96))</f>
        <v/>
      </c>
      <c r="O90" s="7" t="str">
        <f>IF(受験者名簿!S96="","",受験者名簿!S96)</f>
        <v/>
      </c>
      <c r="P90" s="7" t="str">
        <f>IF(受験者名簿!T96="","",受験者名簿!T96)</f>
        <v/>
      </c>
      <c r="Q90" s="7" t="str">
        <f>IF(受験者名簿!U96="","",受験者名簿!U96)</f>
        <v/>
      </c>
      <c r="R90" s="7" t="str">
        <f>IF(受験者名簿!V96="","",受験者名簿!V96)</f>
        <v/>
      </c>
      <c r="S90" s="7" t="str">
        <f>IF(受験者名簿!W96="","",受験者名簿!W96)</f>
        <v/>
      </c>
      <c r="T90" s="7" t="str">
        <f>IF(受験者名簿!X96="","",受験者名簿!X96)</f>
        <v/>
      </c>
      <c r="U90" s="7" t="str">
        <f>IF(受験者名簿!Y96="","",受験者名簿!Y96)</f>
        <v/>
      </c>
      <c r="V90" s="7" t="str">
        <f>IF(受験者名簿!Z96="","",受験者名簿!Z96)</f>
        <v/>
      </c>
      <c r="W90" s="7" t="str">
        <f>IF(受験者名簿!AA96="","",受験者名簿!AA96)</f>
        <v/>
      </c>
      <c r="X90" s="7" t="str">
        <f>IF(受験者名簿!AB96="","",受験者名簿!AB96)</f>
        <v/>
      </c>
      <c r="Y90" s="7" t="str">
        <f>""</f>
        <v/>
      </c>
      <c r="Z90" s="7" t="str">
        <f>""</f>
        <v/>
      </c>
      <c r="AA90" s="7" t="str">
        <f>""</f>
        <v/>
      </c>
      <c r="AB90" s="7" t="str">
        <f>""</f>
        <v/>
      </c>
      <c r="AC90" s="7" t="str">
        <f>IF(受験者名簿!I96="","",TRIM(受験者名簿!I96))</f>
        <v/>
      </c>
      <c r="AD90" s="7" t="str">
        <f>""</f>
        <v/>
      </c>
      <c r="AE90" s="7" t="str">
        <f>IF(受験者名簿!L96="","",受験者名簿!L96)</f>
        <v/>
      </c>
      <c r="AF90" s="7" t="str">
        <f>IF(受験者名簿!AH96="","",受験者名簿!AH96)</f>
        <v/>
      </c>
      <c r="AG90" s="7" t="str">
        <f>IF(受験者名簿!B96="","",受験者名簿!B96)</f>
        <v/>
      </c>
      <c r="AH90" s="8" t="str">
        <f>IF(受験者名簿!AG96="","",受験者名簿!AG96)</f>
        <v/>
      </c>
      <c r="AI90" s="7" t="str">
        <f ca="1">IF(受験者名簿!AI96="","",受験者名簿!AI96)</f>
        <v/>
      </c>
      <c r="AJ90" s="7" t="str">
        <f>IF(受験者名簿!AJ96="","",受験者名簿!AJ96)</f>
        <v/>
      </c>
      <c r="AK90" s="7" t="str">
        <f>IF(G90="","",受験者名簿!AU96)</f>
        <v/>
      </c>
      <c r="AL90" s="7" t="str">
        <f>IF($G90="","",申込責任者!$N$42)</f>
        <v/>
      </c>
      <c r="AM90" s="7" t="str">
        <f>IF($G90="","",申込責任者!$N$43)</f>
        <v/>
      </c>
      <c r="AN90" s="7" t="str">
        <f>IF($G90="","",申込責任者!$N$45)</f>
        <v/>
      </c>
      <c r="AO90" s="7" t="str">
        <f>IF($G90="","",申込責任者!$N$44)</f>
        <v/>
      </c>
      <c r="AP90" s="7" t="str">
        <f>IF($G90="","",申込責任者!$N$46)</f>
        <v/>
      </c>
      <c r="AQ90" s="7" t="str">
        <f>IF($G90="","",申込責任者!$N$47)</f>
        <v/>
      </c>
      <c r="AR90" s="7" t="str">
        <f>IF($G90="","",申込責任者!$N$48)</f>
        <v/>
      </c>
      <c r="AS90" s="7" t="str">
        <f>IF($G90="","",申込責任者!$N$49)</f>
        <v/>
      </c>
      <c r="AT90" s="7" t="str">
        <f>IF($G90="","",申込責任者!$N$50)</f>
        <v/>
      </c>
      <c r="AU90" s="7" t="str">
        <f>IF($G90="","",申込責任者!$N$51)</f>
        <v/>
      </c>
      <c r="AV90" s="7" t="str">
        <f>IF($G90="","",申込責任者!$N$52)</f>
        <v/>
      </c>
      <c r="AW90" s="7" t="str">
        <f>IF($G90="","",申込責任者!$N$53)</f>
        <v/>
      </c>
      <c r="AX90" s="7" t="str">
        <f>IF($G90="","",申込責任者!$N$54)</f>
        <v/>
      </c>
      <c r="AY90" s="6" t="str">
        <f>IF($G90="","",申込責任者!$G$30&amp;"")</f>
        <v/>
      </c>
      <c r="AZ90" s="7" t="str">
        <f>IF($G90="","",申込責任者!$N$23)</f>
        <v/>
      </c>
      <c r="BA90" s="6" t="str">
        <f>IF($G90="","",受験者名簿!AW96)</f>
        <v/>
      </c>
      <c r="BB90" s="6" t="str">
        <f>IF(G90="","",申込責任者!$N$36)</f>
        <v/>
      </c>
      <c r="BC90" s="6" t="str">
        <f t="shared" si="6"/>
        <v/>
      </c>
      <c r="BD90" s="6" t="str">
        <f t="shared" si="7"/>
        <v/>
      </c>
      <c r="BE90" s="6" t="str">
        <f>""</f>
        <v/>
      </c>
      <c r="BF90" s="6" t="str">
        <f>""</f>
        <v/>
      </c>
      <c r="BG90" s="6" t="str">
        <f t="shared" si="8"/>
        <v/>
      </c>
      <c r="BH90" s="6" t="str">
        <f t="shared" si="9"/>
        <v/>
      </c>
      <c r="BI90" s="6" t="str">
        <f>IF(G90="","",申込責任者!$N$11)</f>
        <v/>
      </c>
      <c r="BJ90" s="6" t="str">
        <f>IF(H90="","",申込責任者!$N$12)</f>
        <v/>
      </c>
    </row>
    <row r="91" spans="1:62">
      <c r="A91" s="6" t="str">
        <f>IF(受験者名簿!C97="","",受験者名簿!A97)</f>
        <v/>
      </c>
      <c r="B91" s="7" t="str">
        <f>IF(受験者名簿!AF97="","",受験者名簿!AF97)</f>
        <v/>
      </c>
      <c r="C91" s="7" t="str">
        <f t="shared" si="5"/>
        <v/>
      </c>
      <c r="D91" s="7" t="str">
        <f>IF(受験者名簿!K97="","",受験者名簿!K97)</f>
        <v/>
      </c>
      <c r="E91" s="7" t="str">
        <f>IF(受験者名簿!AK97="","",受験者名簿!AK97)</f>
        <v/>
      </c>
      <c r="F91" s="7" t="str">
        <f>IF(受験者名簿!J97="","",TEXT(SUBSTITUTE(受験者名簿!J97,".","/"),"yyyy/mm/dd"))</f>
        <v/>
      </c>
      <c r="G91" s="7" t="str">
        <f>IF(受験者名簿!C97="","",TRIM(受験者名簿!C97))</f>
        <v/>
      </c>
      <c r="H91" s="7" t="str">
        <f>IF(受験者名簿!D97="","",TRIM(受験者名簿!D97))</f>
        <v/>
      </c>
      <c r="I91" s="7" t="str">
        <f>IF(受験者名簿!E97="","",DBCS(TRIM(PHONETIC(受験者名簿!E97))))</f>
        <v/>
      </c>
      <c r="J91" s="7" t="str">
        <f>IF(受験者名簿!F97="","",DBCS(TRIM(PHONETIC(受験者名簿!F97))))</f>
        <v/>
      </c>
      <c r="K91" s="7" t="str">
        <f>IF(受験者名簿!G97="","",TRIM(PROPER(受験者名簿!G97)))</f>
        <v/>
      </c>
      <c r="L91" s="7" t="str">
        <f>IF(受験者名簿!H97="","",TRIM(PROPER(受験者名簿!H97)))</f>
        <v/>
      </c>
      <c r="M91" s="7" t="str">
        <f>IF(受験者名簿!R97="","",受験者名簿!R97)</f>
        <v/>
      </c>
      <c r="N91" s="7" t="str">
        <f>IF(M91="","",IF(受験者名簿!Q97="","後",受験者名簿!Q97))</f>
        <v/>
      </c>
      <c r="O91" s="7" t="str">
        <f>IF(受験者名簿!S97="","",受験者名簿!S97)</f>
        <v/>
      </c>
      <c r="P91" s="7" t="str">
        <f>IF(受験者名簿!T97="","",受験者名簿!T97)</f>
        <v/>
      </c>
      <c r="Q91" s="7" t="str">
        <f>IF(受験者名簿!U97="","",受験者名簿!U97)</f>
        <v/>
      </c>
      <c r="R91" s="7" t="str">
        <f>IF(受験者名簿!V97="","",受験者名簿!V97)</f>
        <v/>
      </c>
      <c r="S91" s="7" t="str">
        <f>IF(受験者名簿!W97="","",受験者名簿!W97)</f>
        <v/>
      </c>
      <c r="T91" s="7" t="str">
        <f>IF(受験者名簿!X97="","",受験者名簿!X97)</f>
        <v/>
      </c>
      <c r="U91" s="7" t="str">
        <f>IF(受験者名簿!Y97="","",受験者名簿!Y97)</f>
        <v/>
      </c>
      <c r="V91" s="7" t="str">
        <f>IF(受験者名簿!Z97="","",受験者名簿!Z97)</f>
        <v/>
      </c>
      <c r="W91" s="7" t="str">
        <f>IF(受験者名簿!AA97="","",受験者名簿!AA97)</f>
        <v/>
      </c>
      <c r="X91" s="7" t="str">
        <f>IF(受験者名簿!AB97="","",受験者名簿!AB97)</f>
        <v/>
      </c>
      <c r="Y91" s="7" t="str">
        <f>""</f>
        <v/>
      </c>
      <c r="Z91" s="7" t="str">
        <f>""</f>
        <v/>
      </c>
      <c r="AA91" s="7" t="str">
        <f>""</f>
        <v/>
      </c>
      <c r="AB91" s="7" t="str">
        <f>""</f>
        <v/>
      </c>
      <c r="AC91" s="7" t="str">
        <f>IF(受験者名簿!I97="","",TRIM(受験者名簿!I97))</f>
        <v/>
      </c>
      <c r="AD91" s="7" t="str">
        <f>""</f>
        <v/>
      </c>
      <c r="AE91" s="7" t="str">
        <f>IF(受験者名簿!L97="","",受験者名簿!L97)</f>
        <v/>
      </c>
      <c r="AF91" s="7" t="str">
        <f>IF(受験者名簿!AH97="","",受験者名簿!AH97)</f>
        <v/>
      </c>
      <c r="AG91" s="7" t="str">
        <f>IF(受験者名簿!B97="","",受験者名簿!B97)</f>
        <v/>
      </c>
      <c r="AH91" s="8" t="str">
        <f>IF(受験者名簿!AG97="","",受験者名簿!AG97)</f>
        <v/>
      </c>
      <c r="AI91" s="7" t="str">
        <f ca="1">IF(受験者名簿!AI97="","",受験者名簿!AI97)</f>
        <v/>
      </c>
      <c r="AJ91" s="7" t="str">
        <f>IF(受験者名簿!AJ97="","",受験者名簿!AJ97)</f>
        <v/>
      </c>
      <c r="AK91" s="7" t="str">
        <f>IF(G91="","",受験者名簿!AU97)</f>
        <v/>
      </c>
      <c r="AL91" s="7" t="str">
        <f>IF($G91="","",申込責任者!$N$42)</f>
        <v/>
      </c>
      <c r="AM91" s="7" t="str">
        <f>IF($G91="","",申込責任者!$N$43)</f>
        <v/>
      </c>
      <c r="AN91" s="7" t="str">
        <f>IF($G91="","",申込責任者!$N$45)</f>
        <v/>
      </c>
      <c r="AO91" s="7" t="str">
        <f>IF($G91="","",申込責任者!$N$44)</f>
        <v/>
      </c>
      <c r="AP91" s="7" t="str">
        <f>IF($G91="","",申込責任者!$N$46)</f>
        <v/>
      </c>
      <c r="AQ91" s="7" t="str">
        <f>IF($G91="","",申込責任者!$N$47)</f>
        <v/>
      </c>
      <c r="AR91" s="7" t="str">
        <f>IF($G91="","",申込責任者!$N$48)</f>
        <v/>
      </c>
      <c r="AS91" s="7" t="str">
        <f>IF($G91="","",申込責任者!$N$49)</f>
        <v/>
      </c>
      <c r="AT91" s="7" t="str">
        <f>IF($G91="","",申込責任者!$N$50)</f>
        <v/>
      </c>
      <c r="AU91" s="7" t="str">
        <f>IF($G91="","",申込責任者!$N$51)</f>
        <v/>
      </c>
      <c r="AV91" s="7" t="str">
        <f>IF($G91="","",申込責任者!$N$52)</f>
        <v/>
      </c>
      <c r="AW91" s="7" t="str">
        <f>IF($G91="","",申込責任者!$N$53)</f>
        <v/>
      </c>
      <c r="AX91" s="7" t="str">
        <f>IF($G91="","",申込責任者!$N$54)</f>
        <v/>
      </c>
      <c r="AY91" s="6" t="str">
        <f>IF($G91="","",申込責任者!$G$30&amp;"")</f>
        <v/>
      </c>
      <c r="AZ91" s="7" t="str">
        <f>IF($G91="","",申込責任者!$N$23)</f>
        <v/>
      </c>
      <c r="BA91" s="6" t="str">
        <f>IF($G91="","",受験者名簿!AW97)</f>
        <v/>
      </c>
      <c r="BB91" s="6" t="str">
        <f>IF(G91="","",申込責任者!$N$36)</f>
        <v/>
      </c>
      <c r="BC91" s="6" t="str">
        <f t="shared" si="6"/>
        <v/>
      </c>
      <c r="BD91" s="6" t="str">
        <f t="shared" si="7"/>
        <v/>
      </c>
      <c r="BE91" s="6" t="str">
        <f>""</f>
        <v/>
      </c>
      <c r="BF91" s="6" t="str">
        <f>""</f>
        <v/>
      </c>
      <c r="BG91" s="6" t="str">
        <f t="shared" si="8"/>
        <v/>
      </c>
      <c r="BH91" s="6" t="str">
        <f t="shared" si="9"/>
        <v/>
      </c>
      <c r="BI91" s="6" t="str">
        <f>IF(G91="","",申込責任者!$N$11)</f>
        <v/>
      </c>
      <c r="BJ91" s="6" t="str">
        <f>IF(H91="","",申込責任者!$N$12)</f>
        <v/>
      </c>
    </row>
    <row r="92" spans="1:62">
      <c r="A92" s="6" t="str">
        <f>IF(受験者名簿!C98="","",受験者名簿!A98)</f>
        <v/>
      </c>
      <c r="B92" s="7" t="str">
        <f>IF(受験者名簿!AF98="","",受験者名簿!AF98)</f>
        <v/>
      </c>
      <c r="C92" s="7" t="str">
        <f t="shared" si="5"/>
        <v/>
      </c>
      <c r="D92" s="7" t="str">
        <f>IF(受験者名簿!K98="","",受験者名簿!K98)</f>
        <v/>
      </c>
      <c r="E92" s="7" t="str">
        <f>IF(受験者名簿!AK98="","",受験者名簿!AK98)</f>
        <v/>
      </c>
      <c r="F92" s="7" t="str">
        <f>IF(受験者名簿!J98="","",TEXT(SUBSTITUTE(受験者名簿!J98,".","/"),"yyyy/mm/dd"))</f>
        <v/>
      </c>
      <c r="G92" s="7" t="str">
        <f>IF(受験者名簿!C98="","",TRIM(受験者名簿!C98))</f>
        <v/>
      </c>
      <c r="H92" s="7" t="str">
        <f>IF(受験者名簿!D98="","",TRIM(受験者名簿!D98))</f>
        <v/>
      </c>
      <c r="I92" s="7" t="str">
        <f>IF(受験者名簿!E98="","",DBCS(TRIM(PHONETIC(受験者名簿!E98))))</f>
        <v/>
      </c>
      <c r="J92" s="7" t="str">
        <f>IF(受験者名簿!F98="","",DBCS(TRIM(PHONETIC(受験者名簿!F98))))</f>
        <v/>
      </c>
      <c r="K92" s="7" t="str">
        <f>IF(受験者名簿!G98="","",TRIM(PROPER(受験者名簿!G98)))</f>
        <v/>
      </c>
      <c r="L92" s="7" t="str">
        <f>IF(受験者名簿!H98="","",TRIM(PROPER(受験者名簿!H98)))</f>
        <v/>
      </c>
      <c r="M92" s="7" t="str">
        <f>IF(受験者名簿!R98="","",受験者名簿!R98)</f>
        <v/>
      </c>
      <c r="N92" s="7" t="str">
        <f>IF(M92="","",IF(受験者名簿!Q98="","後",受験者名簿!Q98))</f>
        <v/>
      </c>
      <c r="O92" s="7" t="str">
        <f>IF(受験者名簿!S98="","",受験者名簿!S98)</f>
        <v/>
      </c>
      <c r="P92" s="7" t="str">
        <f>IF(受験者名簿!T98="","",受験者名簿!T98)</f>
        <v/>
      </c>
      <c r="Q92" s="7" t="str">
        <f>IF(受験者名簿!U98="","",受験者名簿!U98)</f>
        <v/>
      </c>
      <c r="R92" s="7" t="str">
        <f>IF(受験者名簿!V98="","",受験者名簿!V98)</f>
        <v/>
      </c>
      <c r="S92" s="7" t="str">
        <f>IF(受験者名簿!W98="","",受験者名簿!W98)</f>
        <v/>
      </c>
      <c r="T92" s="7" t="str">
        <f>IF(受験者名簿!X98="","",受験者名簿!X98)</f>
        <v/>
      </c>
      <c r="U92" s="7" t="str">
        <f>IF(受験者名簿!Y98="","",受験者名簿!Y98)</f>
        <v/>
      </c>
      <c r="V92" s="7" t="str">
        <f>IF(受験者名簿!Z98="","",受験者名簿!Z98)</f>
        <v/>
      </c>
      <c r="W92" s="7" t="str">
        <f>IF(受験者名簿!AA98="","",受験者名簿!AA98)</f>
        <v/>
      </c>
      <c r="X92" s="7" t="str">
        <f>IF(受験者名簿!AB98="","",受験者名簿!AB98)</f>
        <v/>
      </c>
      <c r="Y92" s="7" t="str">
        <f>""</f>
        <v/>
      </c>
      <c r="Z92" s="7" t="str">
        <f>""</f>
        <v/>
      </c>
      <c r="AA92" s="7" t="str">
        <f>""</f>
        <v/>
      </c>
      <c r="AB92" s="7" t="str">
        <f>""</f>
        <v/>
      </c>
      <c r="AC92" s="7" t="str">
        <f>IF(受験者名簿!I98="","",TRIM(受験者名簿!I98))</f>
        <v/>
      </c>
      <c r="AD92" s="7" t="str">
        <f>""</f>
        <v/>
      </c>
      <c r="AE92" s="7" t="str">
        <f>IF(受験者名簿!L98="","",受験者名簿!L98)</f>
        <v/>
      </c>
      <c r="AF92" s="7" t="str">
        <f>IF(受験者名簿!AH98="","",受験者名簿!AH98)</f>
        <v/>
      </c>
      <c r="AG92" s="7" t="str">
        <f>IF(受験者名簿!B98="","",受験者名簿!B98)</f>
        <v/>
      </c>
      <c r="AH92" s="8" t="str">
        <f>IF(受験者名簿!AG98="","",受験者名簿!AG98)</f>
        <v/>
      </c>
      <c r="AI92" s="7" t="str">
        <f ca="1">IF(受験者名簿!AI98="","",受験者名簿!AI98)</f>
        <v/>
      </c>
      <c r="AJ92" s="7" t="str">
        <f>IF(受験者名簿!AJ98="","",受験者名簿!AJ98)</f>
        <v/>
      </c>
      <c r="AK92" s="7" t="str">
        <f>IF(G92="","",受験者名簿!AU98)</f>
        <v/>
      </c>
      <c r="AL92" s="7" t="str">
        <f>IF($G92="","",申込責任者!$N$42)</f>
        <v/>
      </c>
      <c r="AM92" s="7" t="str">
        <f>IF($G92="","",申込責任者!$N$43)</f>
        <v/>
      </c>
      <c r="AN92" s="7" t="str">
        <f>IF($G92="","",申込責任者!$N$45)</f>
        <v/>
      </c>
      <c r="AO92" s="7" t="str">
        <f>IF($G92="","",申込責任者!$N$44)</f>
        <v/>
      </c>
      <c r="AP92" s="7" t="str">
        <f>IF($G92="","",申込責任者!$N$46)</f>
        <v/>
      </c>
      <c r="AQ92" s="7" t="str">
        <f>IF($G92="","",申込責任者!$N$47)</f>
        <v/>
      </c>
      <c r="AR92" s="7" t="str">
        <f>IF($G92="","",申込責任者!$N$48)</f>
        <v/>
      </c>
      <c r="AS92" s="7" t="str">
        <f>IF($G92="","",申込責任者!$N$49)</f>
        <v/>
      </c>
      <c r="AT92" s="7" t="str">
        <f>IF($G92="","",申込責任者!$N$50)</f>
        <v/>
      </c>
      <c r="AU92" s="7" t="str">
        <f>IF($G92="","",申込責任者!$N$51)</f>
        <v/>
      </c>
      <c r="AV92" s="7" t="str">
        <f>IF($G92="","",申込責任者!$N$52)</f>
        <v/>
      </c>
      <c r="AW92" s="7" t="str">
        <f>IF($G92="","",申込責任者!$N$53)</f>
        <v/>
      </c>
      <c r="AX92" s="7" t="str">
        <f>IF($G92="","",申込責任者!$N$54)</f>
        <v/>
      </c>
      <c r="AY92" s="6" t="str">
        <f>IF($G92="","",申込責任者!$G$30&amp;"")</f>
        <v/>
      </c>
      <c r="AZ92" s="7" t="str">
        <f>IF($G92="","",申込責任者!$N$23)</f>
        <v/>
      </c>
      <c r="BA92" s="6" t="str">
        <f>IF($G92="","",受験者名簿!AW98)</f>
        <v/>
      </c>
      <c r="BB92" s="6" t="str">
        <f>IF(G92="","",申込責任者!$N$36)</f>
        <v/>
      </c>
      <c r="BC92" s="6" t="str">
        <f t="shared" si="6"/>
        <v/>
      </c>
      <c r="BD92" s="6" t="str">
        <f t="shared" si="7"/>
        <v/>
      </c>
      <c r="BE92" s="6" t="str">
        <f>""</f>
        <v/>
      </c>
      <c r="BF92" s="6" t="str">
        <f>""</f>
        <v/>
      </c>
      <c r="BG92" s="6" t="str">
        <f t="shared" si="8"/>
        <v/>
      </c>
      <c r="BH92" s="6" t="str">
        <f t="shared" si="9"/>
        <v/>
      </c>
      <c r="BI92" s="6" t="str">
        <f>IF(G92="","",申込責任者!$N$11)</f>
        <v/>
      </c>
      <c r="BJ92" s="6" t="str">
        <f>IF(H92="","",申込責任者!$N$12)</f>
        <v/>
      </c>
    </row>
    <row r="93" spans="1:62">
      <c r="A93" s="6" t="str">
        <f>IF(受験者名簿!C99="","",受験者名簿!A99)</f>
        <v/>
      </c>
      <c r="B93" s="7" t="str">
        <f>IF(受験者名簿!AF99="","",受験者名簿!AF99)</f>
        <v/>
      </c>
      <c r="C93" s="7" t="str">
        <f t="shared" si="5"/>
        <v/>
      </c>
      <c r="D93" s="7" t="str">
        <f>IF(受験者名簿!K99="","",受験者名簿!K99)</f>
        <v/>
      </c>
      <c r="E93" s="7" t="str">
        <f>IF(受験者名簿!AK99="","",受験者名簿!AK99)</f>
        <v/>
      </c>
      <c r="F93" s="7" t="str">
        <f>IF(受験者名簿!J99="","",TEXT(SUBSTITUTE(受験者名簿!J99,".","/"),"yyyy/mm/dd"))</f>
        <v/>
      </c>
      <c r="G93" s="7" t="str">
        <f>IF(受験者名簿!C99="","",TRIM(受験者名簿!C99))</f>
        <v/>
      </c>
      <c r="H93" s="7" t="str">
        <f>IF(受験者名簿!D99="","",TRIM(受験者名簿!D99))</f>
        <v/>
      </c>
      <c r="I93" s="7" t="str">
        <f>IF(受験者名簿!E99="","",DBCS(TRIM(PHONETIC(受験者名簿!E99))))</f>
        <v/>
      </c>
      <c r="J93" s="7" t="str">
        <f>IF(受験者名簿!F99="","",DBCS(TRIM(PHONETIC(受験者名簿!F99))))</f>
        <v/>
      </c>
      <c r="K93" s="7" t="str">
        <f>IF(受験者名簿!G99="","",TRIM(PROPER(受験者名簿!G99)))</f>
        <v/>
      </c>
      <c r="L93" s="7" t="str">
        <f>IF(受験者名簿!H99="","",TRIM(PROPER(受験者名簿!H99)))</f>
        <v/>
      </c>
      <c r="M93" s="7" t="str">
        <f>IF(受験者名簿!R99="","",受験者名簿!R99)</f>
        <v/>
      </c>
      <c r="N93" s="7" t="str">
        <f>IF(M93="","",IF(受験者名簿!Q99="","後",受験者名簿!Q99))</f>
        <v/>
      </c>
      <c r="O93" s="7" t="str">
        <f>IF(受験者名簿!S99="","",受験者名簿!S99)</f>
        <v/>
      </c>
      <c r="P93" s="7" t="str">
        <f>IF(受験者名簿!T99="","",受験者名簿!T99)</f>
        <v/>
      </c>
      <c r="Q93" s="7" t="str">
        <f>IF(受験者名簿!U99="","",受験者名簿!U99)</f>
        <v/>
      </c>
      <c r="R93" s="7" t="str">
        <f>IF(受験者名簿!V99="","",受験者名簿!V99)</f>
        <v/>
      </c>
      <c r="S93" s="7" t="str">
        <f>IF(受験者名簿!W99="","",受験者名簿!W99)</f>
        <v/>
      </c>
      <c r="T93" s="7" t="str">
        <f>IF(受験者名簿!X99="","",受験者名簿!X99)</f>
        <v/>
      </c>
      <c r="U93" s="7" t="str">
        <f>IF(受験者名簿!Y99="","",受験者名簿!Y99)</f>
        <v/>
      </c>
      <c r="V93" s="7" t="str">
        <f>IF(受験者名簿!Z99="","",受験者名簿!Z99)</f>
        <v/>
      </c>
      <c r="W93" s="7" t="str">
        <f>IF(受験者名簿!AA99="","",受験者名簿!AA99)</f>
        <v/>
      </c>
      <c r="X93" s="7" t="str">
        <f>IF(受験者名簿!AB99="","",受験者名簿!AB99)</f>
        <v/>
      </c>
      <c r="Y93" s="7" t="str">
        <f>""</f>
        <v/>
      </c>
      <c r="Z93" s="7" t="str">
        <f>""</f>
        <v/>
      </c>
      <c r="AA93" s="7" t="str">
        <f>""</f>
        <v/>
      </c>
      <c r="AB93" s="7" t="str">
        <f>""</f>
        <v/>
      </c>
      <c r="AC93" s="7" t="str">
        <f>IF(受験者名簿!I99="","",TRIM(受験者名簿!I99))</f>
        <v/>
      </c>
      <c r="AD93" s="7" t="str">
        <f>""</f>
        <v/>
      </c>
      <c r="AE93" s="7" t="str">
        <f>IF(受験者名簿!L99="","",受験者名簿!L99)</f>
        <v/>
      </c>
      <c r="AF93" s="7" t="str">
        <f>IF(受験者名簿!AH99="","",受験者名簿!AH99)</f>
        <v/>
      </c>
      <c r="AG93" s="7" t="str">
        <f>IF(受験者名簿!B99="","",受験者名簿!B99)</f>
        <v/>
      </c>
      <c r="AH93" s="8" t="str">
        <f>IF(受験者名簿!AG99="","",受験者名簿!AG99)</f>
        <v/>
      </c>
      <c r="AI93" s="7" t="str">
        <f ca="1">IF(受験者名簿!AI99="","",受験者名簿!AI99)</f>
        <v/>
      </c>
      <c r="AJ93" s="7" t="str">
        <f>IF(受験者名簿!AJ99="","",受験者名簿!AJ99)</f>
        <v/>
      </c>
      <c r="AK93" s="7" t="str">
        <f>IF(G93="","",受験者名簿!AU99)</f>
        <v/>
      </c>
      <c r="AL93" s="7" t="str">
        <f>IF($G93="","",申込責任者!$N$42)</f>
        <v/>
      </c>
      <c r="AM93" s="7" t="str">
        <f>IF($G93="","",申込責任者!$N$43)</f>
        <v/>
      </c>
      <c r="AN93" s="7" t="str">
        <f>IF($G93="","",申込責任者!$N$45)</f>
        <v/>
      </c>
      <c r="AO93" s="7" t="str">
        <f>IF($G93="","",申込責任者!$N$44)</f>
        <v/>
      </c>
      <c r="AP93" s="7" t="str">
        <f>IF($G93="","",申込責任者!$N$46)</f>
        <v/>
      </c>
      <c r="AQ93" s="7" t="str">
        <f>IF($G93="","",申込責任者!$N$47)</f>
        <v/>
      </c>
      <c r="AR93" s="7" t="str">
        <f>IF($G93="","",申込責任者!$N$48)</f>
        <v/>
      </c>
      <c r="AS93" s="7" t="str">
        <f>IF($G93="","",申込責任者!$N$49)</f>
        <v/>
      </c>
      <c r="AT93" s="7" t="str">
        <f>IF($G93="","",申込責任者!$N$50)</f>
        <v/>
      </c>
      <c r="AU93" s="7" t="str">
        <f>IF($G93="","",申込責任者!$N$51)</f>
        <v/>
      </c>
      <c r="AV93" s="7" t="str">
        <f>IF($G93="","",申込責任者!$N$52)</f>
        <v/>
      </c>
      <c r="AW93" s="7" t="str">
        <f>IF($G93="","",申込責任者!$N$53)</f>
        <v/>
      </c>
      <c r="AX93" s="7" t="str">
        <f>IF($G93="","",申込責任者!$N$54)</f>
        <v/>
      </c>
      <c r="AY93" s="6" t="str">
        <f>IF($G93="","",申込責任者!$G$30&amp;"")</f>
        <v/>
      </c>
      <c r="AZ93" s="7" t="str">
        <f>IF($G93="","",申込責任者!$N$23)</f>
        <v/>
      </c>
      <c r="BA93" s="6" t="str">
        <f>IF($G93="","",受験者名簿!AW99)</f>
        <v/>
      </c>
      <c r="BB93" s="6" t="str">
        <f>IF(G93="","",申込責任者!$N$36)</f>
        <v/>
      </c>
      <c r="BC93" s="6" t="str">
        <f t="shared" si="6"/>
        <v/>
      </c>
      <c r="BD93" s="6" t="str">
        <f t="shared" si="7"/>
        <v/>
      </c>
      <c r="BE93" s="6" t="str">
        <f>""</f>
        <v/>
      </c>
      <c r="BF93" s="6" t="str">
        <f>""</f>
        <v/>
      </c>
      <c r="BG93" s="6" t="str">
        <f t="shared" si="8"/>
        <v/>
      </c>
      <c r="BH93" s="6" t="str">
        <f t="shared" si="9"/>
        <v/>
      </c>
      <c r="BI93" s="6" t="str">
        <f>IF(G93="","",申込責任者!$N$11)</f>
        <v/>
      </c>
      <c r="BJ93" s="6" t="str">
        <f>IF(H93="","",申込責任者!$N$12)</f>
        <v/>
      </c>
    </row>
    <row r="94" spans="1:62">
      <c r="A94" s="6" t="str">
        <f>IF(受験者名簿!C100="","",受験者名簿!A100)</f>
        <v/>
      </c>
      <c r="B94" s="7" t="str">
        <f>IF(受験者名簿!AF100="","",受験者名簿!AF100)</f>
        <v/>
      </c>
      <c r="C94" s="7" t="str">
        <f t="shared" si="5"/>
        <v/>
      </c>
      <c r="D94" s="7" t="str">
        <f>IF(受験者名簿!K100="","",受験者名簿!K100)</f>
        <v/>
      </c>
      <c r="E94" s="7" t="str">
        <f>IF(受験者名簿!AK100="","",受験者名簿!AK100)</f>
        <v/>
      </c>
      <c r="F94" s="7" t="str">
        <f>IF(受験者名簿!J100="","",TEXT(SUBSTITUTE(受験者名簿!J100,".","/"),"yyyy/mm/dd"))</f>
        <v/>
      </c>
      <c r="G94" s="7" t="str">
        <f>IF(受験者名簿!C100="","",TRIM(受験者名簿!C100))</f>
        <v/>
      </c>
      <c r="H94" s="7" t="str">
        <f>IF(受験者名簿!D100="","",TRIM(受験者名簿!D100))</f>
        <v/>
      </c>
      <c r="I94" s="7" t="str">
        <f>IF(受験者名簿!E100="","",DBCS(TRIM(PHONETIC(受験者名簿!E100))))</f>
        <v/>
      </c>
      <c r="J94" s="7" t="str">
        <f>IF(受験者名簿!F100="","",DBCS(TRIM(PHONETIC(受験者名簿!F100))))</f>
        <v/>
      </c>
      <c r="K94" s="7" t="str">
        <f>IF(受験者名簿!G100="","",TRIM(PROPER(受験者名簿!G100)))</f>
        <v/>
      </c>
      <c r="L94" s="7" t="str">
        <f>IF(受験者名簿!H100="","",TRIM(PROPER(受験者名簿!H100)))</f>
        <v/>
      </c>
      <c r="M94" s="7" t="str">
        <f>IF(受験者名簿!R100="","",受験者名簿!R100)</f>
        <v/>
      </c>
      <c r="N94" s="7" t="str">
        <f>IF(M94="","",IF(受験者名簿!Q100="","後",受験者名簿!Q100))</f>
        <v/>
      </c>
      <c r="O94" s="7" t="str">
        <f>IF(受験者名簿!S100="","",受験者名簿!S100)</f>
        <v/>
      </c>
      <c r="P94" s="7" t="str">
        <f>IF(受験者名簿!T100="","",受験者名簿!T100)</f>
        <v/>
      </c>
      <c r="Q94" s="7" t="str">
        <f>IF(受験者名簿!U100="","",受験者名簿!U100)</f>
        <v/>
      </c>
      <c r="R94" s="7" t="str">
        <f>IF(受験者名簿!V100="","",受験者名簿!V100)</f>
        <v/>
      </c>
      <c r="S94" s="7" t="str">
        <f>IF(受験者名簿!W100="","",受験者名簿!W100)</f>
        <v/>
      </c>
      <c r="T94" s="7" t="str">
        <f>IF(受験者名簿!X100="","",受験者名簿!X100)</f>
        <v/>
      </c>
      <c r="U94" s="7" t="str">
        <f>IF(受験者名簿!Y100="","",受験者名簿!Y100)</f>
        <v/>
      </c>
      <c r="V94" s="7" t="str">
        <f>IF(受験者名簿!Z100="","",受験者名簿!Z100)</f>
        <v/>
      </c>
      <c r="W94" s="7" t="str">
        <f>IF(受験者名簿!AA100="","",受験者名簿!AA100)</f>
        <v/>
      </c>
      <c r="X94" s="7" t="str">
        <f>IF(受験者名簿!AB100="","",受験者名簿!AB100)</f>
        <v/>
      </c>
      <c r="Y94" s="7" t="str">
        <f>""</f>
        <v/>
      </c>
      <c r="Z94" s="7" t="str">
        <f>""</f>
        <v/>
      </c>
      <c r="AA94" s="7" t="str">
        <f>""</f>
        <v/>
      </c>
      <c r="AB94" s="7" t="str">
        <f>""</f>
        <v/>
      </c>
      <c r="AC94" s="7" t="str">
        <f>IF(受験者名簿!I100="","",TRIM(受験者名簿!I100))</f>
        <v/>
      </c>
      <c r="AD94" s="7" t="str">
        <f>""</f>
        <v/>
      </c>
      <c r="AE94" s="7" t="str">
        <f>IF(受験者名簿!L100="","",受験者名簿!L100)</f>
        <v/>
      </c>
      <c r="AF94" s="7" t="str">
        <f>IF(受験者名簿!AH100="","",受験者名簿!AH100)</f>
        <v/>
      </c>
      <c r="AG94" s="7" t="str">
        <f>IF(受験者名簿!B100="","",受験者名簿!B100)</f>
        <v/>
      </c>
      <c r="AH94" s="8" t="str">
        <f>IF(受験者名簿!AG100="","",受験者名簿!AG100)</f>
        <v/>
      </c>
      <c r="AI94" s="7" t="str">
        <f ca="1">IF(受験者名簿!AI100="","",受験者名簿!AI100)</f>
        <v/>
      </c>
      <c r="AJ94" s="7" t="str">
        <f>IF(受験者名簿!AJ100="","",受験者名簿!AJ100)</f>
        <v/>
      </c>
      <c r="AK94" s="7" t="str">
        <f>IF(G94="","",受験者名簿!AU100)</f>
        <v/>
      </c>
      <c r="AL94" s="7" t="str">
        <f>IF($G94="","",申込責任者!$N$42)</f>
        <v/>
      </c>
      <c r="AM94" s="7" t="str">
        <f>IF($G94="","",申込責任者!$N$43)</f>
        <v/>
      </c>
      <c r="AN94" s="7" t="str">
        <f>IF($G94="","",申込責任者!$N$45)</f>
        <v/>
      </c>
      <c r="AO94" s="7" t="str">
        <f>IF($G94="","",申込責任者!$N$44)</f>
        <v/>
      </c>
      <c r="AP94" s="7" t="str">
        <f>IF($G94="","",申込責任者!$N$46)</f>
        <v/>
      </c>
      <c r="AQ94" s="7" t="str">
        <f>IF($G94="","",申込責任者!$N$47)</f>
        <v/>
      </c>
      <c r="AR94" s="7" t="str">
        <f>IF($G94="","",申込責任者!$N$48)</f>
        <v/>
      </c>
      <c r="AS94" s="7" t="str">
        <f>IF($G94="","",申込責任者!$N$49)</f>
        <v/>
      </c>
      <c r="AT94" s="7" t="str">
        <f>IF($G94="","",申込責任者!$N$50)</f>
        <v/>
      </c>
      <c r="AU94" s="7" t="str">
        <f>IF($G94="","",申込責任者!$N$51)</f>
        <v/>
      </c>
      <c r="AV94" s="7" t="str">
        <f>IF($G94="","",申込責任者!$N$52)</f>
        <v/>
      </c>
      <c r="AW94" s="7" t="str">
        <f>IF($G94="","",申込責任者!$N$53)</f>
        <v/>
      </c>
      <c r="AX94" s="7" t="str">
        <f>IF($G94="","",申込責任者!$N$54)</f>
        <v/>
      </c>
      <c r="AY94" s="6" t="str">
        <f>IF($G94="","",申込責任者!$G$30&amp;"")</f>
        <v/>
      </c>
      <c r="AZ94" s="7" t="str">
        <f>IF($G94="","",申込責任者!$N$23)</f>
        <v/>
      </c>
      <c r="BA94" s="6" t="str">
        <f>IF($G94="","",受験者名簿!AW100)</f>
        <v/>
      </c>
      <c r="BB94" s="6" t="str">
        <f>IF(G94="","",申込責任者!$N$36)</f>
        <v/>
      </c>
      <c r="BC94" s="6" t="str">
        <f t="shared" si="6"/>
        <v/>
      </c>
      <c r="BD94" s="6" t="str">
        <f t="shared" si="7"/>
        <v/>
      </c>
      <c r="BE94" s="6" t="str">
        <f>""</f>
        <v/>
      </c>
      <c r="BF94" s="6" t="str">
        <f>""</f>
        <v/>
      </c>
      <c r="BG94" s="6" t="str">
        <f t="shared" si="8"/>
        <v/>
      </c>
      <c r="BH94" s="6" t="str">
        <f t="shared" si="9"/>
        <v/>
      </c>
      <c r="BI94" s="6" t="str">
        <f>IF(G94="","",申込責任者!$N$11)</f>
        <v/>
      </c>
      <c r="BJ94" s="6" t="str">
        <f>IF(H94="","",申込責任者!$N$12)</f>
        <v/>
      </c>
    </row>
    <row r="95" spans="1:62">
      <c r="A95" s="6" t="str">
        <f>IF(受験者名簿!C101="","",受験者名簿!A101)</f>
        <v/>
      </c>
      <c r="B95" s="7" t="str">
        <f>IF(受験者名簿!AF101="","",受験者名簿!AF101)</f>
        <v/>
      </c>
      <c r="C95" s="7" t="str">
        <f t="shared" si="5"/>
        <v/>
      </c>
      <c r="D95" s="7" t="str">
        <f>IF(受験者名簿!K101="","",受験者名簿!K101)</f>
        <v/>
      </c>
      <c r="E95" s="7" t="str">
        <f>IF(受験者名簿!AK101="","",受験者名簿!AK101)</f>
        <v/>
      </c>
      <c r="F95" s="7" t="str">
        <f>IF(受験者名簿!J101="","",TEXT(SUBSTITUTE(受験者名簿!J101,".","/"),"yyyy/mm/dd"))</f>
        <v/>
      </c>
      <c r="G95" s="7" t="str">
        <f>IF(受験者名簿!C101="","",TRIM(受験者名簿!C101))</f>
        <v/>
      </c>
      <c r="H95" s="7" t="str">
        <f>IF(受験者名簿!D101="","",TRIM(受験者名簿!D101))</f>
        <v/>
      </c>
      <c r="I95" s="7" t="str">
        <f>IF(受験者名簿!E101="","",DBCS(TRIM(PHONETIC(受験者名簿!E101))))</f>
        <v/>
      </c>
      <c r="J95" s="7" t="str">
        <f>IF(受験者名簿!F101="","",DBCS(TRIM(PHONETIC(受験者名簿!F101))))</f>
        <v/>
      </c>
      <c r="K95" s="7" t="str">
        <f>IF(受験者名簿!G101="","",TRIM(PROPER(受験者名簿!G101)))</f>
        <v/>
      </c>
      <c r="L95" s="7" t="str">
        <f>IF(受験者名簿!H101="","",TRIM(PROPER(受験者名簿!H101)))</f>
        <v/>
      </c>
      <c r="M95" s="7" t="str">
        <f>IF(受験者名簿!R101="","",受験者名簿!R101)</f>
        <v/>
      </c>
      <c r="N95" s="7" t="str">
        <f>IF(M95="","",IF(受験者名簿!Q101="","後",受験者名簿!Q101))</f>
        <v/>
      </c>
      <c r="O95" s="7" t="str">
        <f>IF(受験者名簿!S101="","",受験者名簿!S101)</f>
        <v/>
      </c>
      <c r="P95" s="7" t="str">
        <f>IF(受験者名簿!T101="","",受験者名簿!T101)</f>
        <v/>
      </c>
      <c r="Q95" s="7" t="str">
        <f>IF(受験者名簿!U101="","",受験者名簿!U101)</f>
        <v/>
      </c>
      <c r="R95" s="7" t="str">
        <f>IF(受験者名簿!V101="","",受験者名簿!V101)</f>
        <v/>
      </c>
      <c r="S95" s="7" t="str">
        <f>IF(受験者名簿!W101="","",受験者名簿!W101)</f>
        <v/>
      </c>
      <c r="T95" s="7" t="str">
        <f>IF(受験者名簿!X101="","",受験者名簿!X101)</f>
        <v/>
      </c>
      <c r="U95" s="7" t="str">
        <f>IF(受験者名簿!Y101="","",受験者名簿!Y101)</f>
        <v/>
      </c>
      <c r="V95" s="7" t="str">
        <f>IF(受験者名簿!Z101="","",受験者名簿!Z101)</f>
        <v/>
      </c>
      <c r="W95" s="7" t="str">
        <f>IF(受験者名簿!AA101="","",受験者名簿!AA101)</f>
        <v/>
      </c>
      <c r="X95" s="7" t="str">
        <f>IF(受験者名簿!AB101="","",受験者名簿!AB101)</f>
        <v/>
      </c>
      <c r="Y95" s="7" t="str">
        <f>""</f>
        <v/>
      </c>
      <c r="Z95" s="7" t="str">
        <f>""</f>
        <v/>
      </c>
      <c r="AA95" s="7" t="str">
        <f>""</f>
        <v/>
      </c>
      <c r="AB95" s="7" t="str">
        <f>""</f>
        <v/>
      </c>
      <c r="AC95" s="7" t="str">
        <f>IF(受験者名簿!I101="","",TRIM(受験者名簿!I101))</f>
        <v/>
      </c>
      <c r="AD95" s="7" t="str">
        <f>""</f>
        <v/>
      </c>
      <c r="AE95" s="7" t="str">
        <f>IF(受験者名簿!L101="","",受験者名簿!L101)</f>
        <v/>
      </c>
      <c r="AF95" s="7" t="str">
        <f>IF(受験者名簿!AH101="","",受験者名簿!AH101)</f>
        <v/>
      </c>
      <c r="AG95" s="7" t="str">
        <f>IF(受験者名簿!B101="","",受験者名簿!B101)</f>
        <v/>
      </c>
      <c r="AH95" s="8" t="str">
        <f>IF(受験者名簿!AG101="","",受験者名簿!AG101)</f>
        <v/>
      </c>
      <c r="AI95" s="7" t="str">
        <f ca="1">IF(受験者名簿!AI101="","",受験者名簿!AI101)</f>
        <v/>
      </c>
      <c r="AJ95" s="7" t="str">
        <f>IF(受験者名簿!AJ101="","",受験者名簿!AJ101)</f>
        <v/>
      </c>
      <c r="AK95" s="7" t="str">
        <f>IF(G95="","",受験者名簿!AU101)</f>
        <v/>
      </c>
      <c r="AL95" s="7" t="str">
        <f>IF($G95="","",申込責任者!$N$42)</f>
        <v/>
      </c>
      <c r="AM95" s="7" t="str">
        <f>IF($G95="","",申込責任者!$N$43)</f>
        <v/>
      </c>
      <c r="AN95" s="7" t="str">
        <f>IF($G95="","",申込責任者!$N$45)</f>
        <v/>
      </c>
      <c r="AO95" s="7" t="str">
        <f>IF($G95="","",申込責任者!$N$44)</f>
        <v/>
      </c>
      <c r="AP95" s="7" t="str">
        <f>IF($G95="","",申込責任者!$N$46)</f>
        <v/>
      </c>
      <c r="AQ95" s="7" t="str">
        <f>IF($G95="","",申込責任者!$N$47)</f>
        <v/>
      </c>
      <c r="AR95" s="7" t="str">
        <f>IF($G95="","",申込責任者!$N$48)</f>
        <v/>
      </c>
      <c r="AS95" s="7" t="str">
        <f>IF($G95="","",申込責任者!$N$49)</f>
        <v/>
      </c>
      <c r="AT95" s="7" t="str">
        <f>IF($G95="","",申込責任者!$N$50)</f>
        <v/>
      </c>
      <c r="AU95" s="7" t="str">
        <f>IF($G95="","",申込責任者!$N$51)</f>
        <v/>
      </c>
      <c r="AV95" s="7" t="str">
        <f>IF($G95="","",申込責任者!$N$52)</f>
        <v/>
      </c>
      <c r="AW95" s="7" t="str">
        <f>IF($G95="","",申込責任者!$N$53)</f>
        <v/>
      </c>
      <c r="AX95" s="7" t="str">
        <f>IF($G95="","",申込責任者!$N$54)</f>
        <v/>
      </c>
      <c r="AY95" s="6" t="str">
        <f>IF($G95="","",申込責任者!$G$30&amp;"")</f>
        <v/>
      </c>
      <c r="AZ95" s="7" t="str">
        <f>IF($G95="","",申込責任者!$N$23)</f>
        <v/>
      </c>
      <c r="BA95" s="6" t="str">
        <f>IF($G95="","",受験者名簿!AW101)</f>
        <v/>
      </c>
      <c r="BB95" s="6" t="str">
        <f>IF(G95="","",申込責任者!$N$36)</f>
        <v/>
      </c>
      <c r="BC95" s="6" t="str">
        <f t="shared" si="6"/>
        <v/>
      </c>
      <c r="BD95" s="6" t="str">
        <f t="shared" si="7"/>
        <v/>
      </c>
      <c r="BE95" s="6" t="str">
        <f>""</f>
        <v/>
      </c>
      <c r="BF95" s="6" t="str">
        <f>""</f>
        <v/>
      </c>
      <c r="BG95" s="6" t="str">
        <f t="shared" si="8"/>
        <v/>
      </c>
      <c r="BH95" s="6" t="str">
        <f t="shared" si="9"/>
        <v/>
      </c>
      <c r="BI95" s="6" t="str">
        <f>IF(G95="","",申込責任者!$N$11)</f>
        <v/>
      </c>
      <c r="BJ95" s="6" t="str">
        <f>IF(H95="","",申込責任者!$N$12)</f>
        <v/>
      </c>
    </row>
    <row r="96" spans="1:62">
      <c r="A96" s="6" t="str">
        <f>IF(受験者名簿!C102="","",受験者名簿!A102)</f>
        <v/>
      </c>
      <c r="B96" s="7" t="str">
        <f>IF(受験者名簿!AF102="","",受験者名簿!AF102)</f>
        <v/>
      </c>
      <c r="C96" s="7" t="str">
        <f t="shared" si="5"/>
        <v/>
      </c>
      <c r="D96" s="7" t="str">
        <f>IF(受験者名簿!K102="","",受験者名簿!K102)</f>
        <v/>
      </c>
      <c r="E96" s="7" t="str">
        <f>IF(受験者名簿!AK102="","",受験者名簿!AK102)</f>
        <v/>
      </c>
      <c r="F96" s="7" t="str">
        <f>IF(受験者名簿!J102="","",TEXT(SUBSTITUTE(受験者名簿!J102,".","/"),"yyyy/mm/dd"))</f>
        <v/>
      </c>
      <c r="G96" s="7" t="str">
        <f>IF(受験者名簿!C102="","",TRIM(受験者名簿!C102))</f>
        <v/>
      </c>
      <c r="H96" s="7" t="str">
        <f>IF(受験者名簿!D102="","",TRIM(受験者名簿!D102))</f>
        <v/>
      </c>
      <c r="I96" s="7" t="str">
        <f>IF(受験者名簿!E102="","",DBCS(TRIM(PHONETIC(受験者名簿!E102))))</f>
        <v/>
      </c>
      <c r="J96" s="7" t="str">
        <f>IF(受験者名簿!F102="","",DBCS(TRIM(PHONETIC(受験者名簿!F102))))</f>
        <v/>
      </c>
      <c r="K96" s="7" t="str">
        <f>IF(受験者名簿!G102="","",TRIM(PROPER(受験者名簿!G102)))</f>
        <v/>
      </c>
      <c r="L96" s="7" t="str">
        <f>IF(受験者名簿!H102="","",TRIM(PROPER(受験者名簿!H102)))</f>
        <v/>
      </c>
      <c r="M96" s="7" t="str">
        <f>IF(受験者名簿!R102="","",受験者名簿!R102)</f>
        <v/>
      </c>
      <c r="N96" s="7" t="str">
        <f>IF(M96="","",IF(受験者名簿!Q102="","後",受験者名簿!Q102))</f>
        <v/>
      </c>
      <c r="O96" s="7" t="str">
        <f>IF(受験者名簿!S102="","",受験者名簿!S102)</f>
        <v/>
      </c>
      <c r="P96" s="7" t="str">
        <f>IF(受験者名簿!T102="","",受験者名簿!T102)</f>
        <v/>
      </c>
      <c r="Q96" s="7" t="str">
        <f>IF(受験者名簿!U102="","",受験者名簿!U102)</f>
        <v/>
      </c>
      <c r="R96" s="7" t="str">
        <f>IF(受験者名簿!V102="","",受験者名簿!V102)</f>
        <v/>
      </c>
      <c r="S96" s="7" t="str">
        <f>IF(受験者名簿!W102="","",受験者名簿!W102)</f>
        <v/>
      </c>
      <c r="T96" s="7" t="str">
        <f>IF(受験者名簿!X102="","",受験者名簿!X102)</f>
        <v/>
      </c>
      <c r="U96" s="7" t="str">
        <f>IF(受験者名簿!Y102="","",受験者名簿!Y102)</f>
        <v/>
      </c>
      <c r="V96" s="7" t="str">
        <f>IF(受験者名簿!Z102="","",受験者名簿!Z102)</f>
        <v/>
      </c>
      <c r="W96" s="7" t="str">
        <f>IF(受験者名簿!AA102="","",受験者名簿!AA102)</f>
        <v/>
      </c>
      <c r="X96" s="7" t="str">
        <f>IF(受験者名簿!AB102="","",受験者名簿!AB102)</f>
        <v/>
      </c>
      <c r="Y96" s="7" t="str">
        <f>""</f>
        <v/>
      </c>
      <c r="Z96" s="7" t="str">
        <f>""</f>
        <v/>
      </c>
      <c r="AA96" s="7" t="str">
        <f>""</f>
        <v/>
      </c>
      <c r="AB96" s="7" t="str">
        <f>""</f>
        <v/>
      </c>
      <c r="AC96" s="7" t="str">
        <f>IF(受験者名簿!I102="","",TRIM(受験者名簿!I102))</f>
        <v/>
      </c>
      <c r="AD96" s="7" t="str">
        <f>""</f>
        <v/>
      </c>
      <c r="AE96" s="7" t="str">
        <f>IF(受験者名簿!L102="","",受験者名簿!L102)</f>
        <v/>
      </c>
      <c r="AF96" s="7" t="str">
        <f>IF(受験者名簿!AH102="","",受験者名簿!AH102)</f>
        <v/>
      </c>
      <c r="AG96" s="7" t="str">
        <f>IF(受験者名簿!B102="","",受験者名簿!B102)</f>
        <v/>
      </c>
      <c r="AH96" s="8" t="str">
        <f>IF(受験者名簿!AG102="","",受験者名簿!AG102)</f>
        <v/>
      </c>
      <c r="AI96" s="7" t="str">
        <f ca="1">IF(受験者名簿!AI102="","",受験者名簿!AI102)</f>
        <v/>
      </c>
      <c r="AJ96" s="7" t="str">
        <f>IF(受験者名簿!AJ102="","",受験者名簿!AJ102)</f>
        <v/>
      </c>
      <c r="AK96" s="7" t="str">
        <f>IF(G96="","",受験者名簿!AU102)</f>
        <v/>
      </c>
      <c r="AL96" s="7" t="str">
        <f>IF($G96="","",申込責任者!$N$42)</f>
        <v/>
      </c>
      <c r="AM96" s="7" t="str">
        <f>IF($G96="","",申込責任者!$N$43)</f>
        <v/>
      </c>
      <c r="AN96" s="7" t="str">
        <f>IF($G96="","",申込責任者!$N$45)</f>
        <v/>
      </c>
      <c r="AO96" s="7" t="str">
        <f>IF($G96="","",申込責任者!$N$44)</f>
        <v/>
      </c>
      <c r="AP96" s="7" t="str">
        <f>IF($G96="","",申込責任者!$N$46)</f>
        <v/>
      </c>
      <c r="AQ96" s="7" t="str">
        <f>IF($G96="","",申込責任者!$N$47)</f>
        <v/>
      </c>
      <c r="AR96" s="7" t="str">
        <f>IF($G96="","",申込責任者!$N$48)</f>
        <v/>
      </c>
      <c r="AS96" s="7" t="str">
        <f>IF($G96="","",申込責任者!$N$49)</f>
        <v/>
      </c>
      <c r="AT96" s="7" t="str">
        <f>IF($G96="","",申込責任者!$N$50)</f>
        <v/>
      </c>
      <c r="AU96" s="7" t="str">
        <f>IF($G96="","",申込責任者!$N$51)</f>
        <v/>
      </c>
      <c r="AV96" s="7" t="str">
        <f>IF($G96="","",申込責任者!$N$52)</f>
        <v/>
      </c>
      <c r="AW96" s="7" t="str">
        <f>IF($G96="","",申込責任者!$N$53)</f>
        <v/>
      </c>
      <c r="AX96" s="7" t="str">
        <f>IF($G96="","",申込責任者!$N$54)</f>
        <v/>
      </c>
      <c r="AY96" s="6" t="str">
        <f>IF($G96="","",申込責任者!$G$30&amp;"")</f>
        <v/>
      </c>
      <c r="AZ96" s="7" t="str">
        <f>IF($G96="","",申込責任者!$N$23)</f>
        <v/>
      </c>
      <c r="BA96" s="6" t="str">
        <f>IF($G96="","",受験者名簿!AW102)</f>
        <v/>
      </c>
      <c r="BB96" s="6" t="str">
        <f>IF(G96="","",申込責任者!$N$36)</f>
        <v/>
      </c>
      <c r="BC96" s="6" t="str">
        <f t="shared" si="6"/>
        <v/>
      </c>
      <c r="BD96" s="6" t="str">
        <f t="shared" si="7"/>
        <v/>
      </c>
      <c r="BE96" s="6" t="str">
        <f>""</f>
        <v/>
      </c>
      <c r="BF96" s="6" t="str">
        <f>""</f>
        <v/>
      </c>
      <c r="BG96" s="6" t="str">
        <f t="shared" si="8"/>
        <v/>
      </c>
      <c r="BH96" s="6" t="str">
        <f t="shared" si="9"/>
        <v/>
      </c>
      <c r="BI96" s="6" t="str">
        <f>IF(G96="","",申込責任者!$N$11)</f>
        <v/>
      </c>
      <c r="BJ96" s="6" t="str">
        <f>IF(H96="","",申込責任者!$N$12)</f>
        <v/>
      </c>
    </row>
    <row r="97" spans="1:62">
      <c r="A97" s="6" t="str">
        <f>IF(受験者名簿!C103="","",受験者名簿!A103)</f>
        <v/>
      </c>
      <c r="B97" s="7" t="str">
        <f>IF(受験者名簿!AF103="","",受験者名簿!AF103)</f>
        <v/>
      </c>
      <c r="C97" s="7" t="str">
        <f t="shared" si="5"/>
        <v/>
      </c>
      <c r="D97" s="7" t="str">
        <f>IF(受験者名簿!K103="","",受験者名簿!K103)</f>
        <v/>
      </c>
      <c r="E97" s="7" t="str">
        <f>IF(受験者名簿!AK103="","",受験者名簿!AK103)</f>
        <v/>
      </c>
      <c r="F97" s="7" t="str">
        <f>IF(受験者名簿!J103="","",TEXT(SUBSTITUTE(受験者名簿!J103,".","/"),"yyyy/mm/dd"))</f>
        <v/>
      </c>
      <c r="G97" s="7" t="str">
        <f>IF(受験者名簿!C103="","",TRIM(受験者名簿!C103))</f>
        <v/>
      </c>
      <c r="H97" s="7" t="str">
        <f>IF(受験者名簿!D103="","",TRIM(受験者名簿!D103))</f>
        <v/>
      </c>
      <c r="I97" s="7" t="str">
        <f>IF(受験者名簿!E103="","",DBCS(TRIM(PHONETIC(受験者名簿!E103))))</f>
        <v/>
      </c>
      <c r="J97" s="7" t="str">
        <f>IF(受験者名簿!F103="","",DBCS(TRIM(PHONETIC(受験者名簿!F103))))</f>
        <v/>
      </c>
      <c r="K97" s="7" t="str">
        <f>IF(受験者名簿!G103="","",TRIM(PROPER(受験者名簿!G103)))</f>
        <v/>
      </c>
      <c r="L97" s="7" t="str">
        <f>IF(受験者名簿!H103="","",TRIM(PROPER(受験者名簿!H103)))</f>
        <v/>
      </c>
      <c r="M97" s="7" t="str">
        <f>IF(受験者名簿!R103="","",受験者名簿!R103)</f>
        <v/>
      </c>
      <c r="N97" s="7" t="str">
        <f>IF(M97="","",IF(受験者名簿!Q103="","後",受験者名簿!Q103))</f>
        <v/>
      </c>
      <c r="O97" s="7" t="str">
        <f>IF(受験者名簿!S103="","",受験者名簿!S103)</f>
        <v/>
      </c>
      <c r="P97" s="7" t="str">
        <f>IF(受験者名簿!T103="","",受験者名簿!T103)</f>
        <v/>
      </c>
      <c r="Q97" s="7" t="str">
        <f>IF(受験者名簿!U103="","",受験者名簿!U103)</f>
        <v/>
      </c>
      <c r="R97" s="7" t="str">
        <f>IF(受験者名簿!V103="","",受験者名簿!V103)</f>
        <v/>
      </c>
      <c r="S97" s="7" t="str">
        <f>IF(受験者名簿!W103="","",受験者名簿!W103)</f>
        <v/>
      </c>
      <c r="T97" s="7" t="str">
        <f>IF(受験者名簿!X103="","",受験者名簿!X103)</f>
        <v/>
      </c>
      <c r="U97" s="7" t="str">
        <f>IF(受験者名簿!Y103="","",受験者名簿!Y103)</f>
        <v/>
      </c>
      <c r="V97" s="7" t="str">
        <f>IF(受験者名簿!Z103="","",受験者名簿!Z103)</f>
        <v/>
      </c>
      <c r="W97" s="7" t="str">
        <f>IF(受験者名簿!AA103="","",受験者名簿!AA103)</f>
        <v/>
      </c>
      <c r="X97" s="7" t="str">
        <f>IF(受験者名簿!AB103="","",受験者名簿!AB103)</f>
        <v/>
      </c>
      <c r="Y97" s="7" t="str">
        <f>""</f>
        <v/>
      </c>
      <c r="Z97" s="7" t="str">
        <f>""</f>
        <v/>
      </c>
      <c r="AA97" s="7" t="str">
        <f>""</f>
        <v/>
      </c>
      <c r="AB97" s="7" t="str">
        <f>""</f>
        <v/>
      </c>
      <c r="AC97" s="7" t="str">
        <f>IF(受験者名簿!I103="","",TRIM(受験者名簿!I103))</f>
        <v/>
      </c>
      <c r="AD97" s="7" t="str">
        <f>""</f>
        <v/>
      </c>
      <c r="AE97" s="7" t="str">
        <f>IF(受験者名簿!L103="","",受験者名簿!L103)</f>
        <v/>
      </c>
      <c r="AF97" s="7" t="str">
        <f>IF(受験者名簿!AH103="","",受験者名簿!AH103)</f>
        <v/>
      </c>
      <c r="AG97" s="7" t="str">
        <f>IF(受験者名簿!B103="","",受験者名簿!B103)</f>
        <v/>
      </c>
      <c r="AH97" s="8" t="str">
        <f>IF(受験者名簿!AG103="","",受験者名簿!AG103)</f>
        <v/>
      </c>
      <c r="AI97" s="7" t="str">
        <f ca="1">IF(受験者名簿!AI103="","",受験者名簿!AI103)</f>
        <v/>
      </c>
      <c r="AJ97" s="7" t="str">
        <f>IF(受験者名簿!AJ103="","",受験者名簿!AJ103)</f>
        <v/>
      </c>
      <c r="AK97" s="7" t="str">
        <f>IF(G97="","",受験者名簿!AU103)</f>
        <v/>
      </c>
      <c r="AL97" s="7" t="str">
        <f>IF($G97="","",申込責任者!$N$42)</f>
        <v/>
      </c>
      <c r="AM97" s="7" t="str">
        <f>IF($G97="","",申込責任者!$N$43)</f>
        <v/>
      </c>
      <c r="AN97" s="7" t="str">
        <f>IF($G97="","",申込責任者!$N$45)</f>
        <v/>
      </c>
      <c r="AO97" s="7" t="str">
        <f>IF($G97="","",申込責任者!$N$44)</f>
        <v/>
      </c>
      <c r="AP97" s="7" t="str">
        <f>IF($G97="","",申込責任者!$N$46)</f>
        <v/>
      </c>
      <c r="AQ97" s="7" t="str">
        <f>IF($G97="","",申込責任者!$N$47)</f>
        <v/>
      </c>
      <c r="AR97" s="7" t="str">
        <f>IF($G97="","",申込責任者!$N$48)</f>
        <v/>
      </c>
      <c r="AS97" s="7" t="str">
        <f>IF($G97="","",申込責任者!$N$49)</f>
        <v/>
      </c>
      <c r="AT97" s="7" t="str">
        <f>IF($G97="","",申込責任者!$N$50)</f>
        <v/>
      </c>
      <c r="AU97" s="7" t="str">
        <f>IF($G97="","",申込責任者!$N$51)</f>
        <v/>
      </c>
      <c r="AV97" s="7" t="str">
        <f>IF($G97="","",申込責任者!$N$52)</f>
        <v/>
      </c>
      <c r="AW97" s="7" t="str">
        <f>IF($G97="","",申込責任者!$N$53)</f>
        <v/>
      </c>
      <c r="AX97" s="7" t="str">
        <f>IF($G97="","",申込責任者!$N$54)</f>
        <v/>
      </c>
      <c r="AY97" s="6" t="str">
        <f>IF($G97="","",申込責任者!$G$30&amp;"")</f>
        <v/>
      </c>
      <c r="AZ97" s="7" t="str">
        <f>IF($G97="","",申込責任者!$N$23)</f>
        <v/>
      </c>
      <c r="BA97" s="6" t="str">
        <f>IF($G97="","",受験者名簿!AW103)</f>
        <v/>
      </c>
      <c r="BB97" s="6" t="str">
        <f>IF(G97="","",申込責任者!$N$36)</f>
        <v/>
      </c>
      <c r="BC97" s="6" t="str">
        <f t="shared" si="6"/>
        <v/>
      </c>
      <c r="BD97" s="6" t="str">
        <f t="shared" si="7"/>
        <v/>
      </c>
      <c r="BE97" s="6" t="str">
        <f>""</f>
        <v/>
      </c>
      <c r="BF97" s="6" t="str">
        <f>""</f>
        <v/>
      </c>
      <c r="BG97" s="6" t="str">
        <f t="shared" si="8"/>
        <v/>
      </c>
      <c r="BH97" s="6" t="str">
        <f t="shared" si="9"/>
        <v/>
      </c>
      <c r="BI97" s="6" t="str">
        <f>IF(G97="","",申込責任者!$N$11)</f>
        <v/>
      </c>
      <c r="BJ97" s="6" t="str">
        <f>IF(H97="","",申込責任者!$N$12)</f>
        <v/>
      </c>
    </row>
    <row r="98" spans="1:62">
      <c r="A98" s="6" t="str">
        <f>IF(受験者名簿!C104="","",受験者名簿!A104)</f>
        <v/>
      </c>
      <c r="B98" s="7" t="str">
        <f>IF(受験者名簿!AF104="","",受験者名簿!AF104)</f>
        <v/>
      </c>
      <c r="C98" s="7" t="str">
        <f t="shared" si="5"/>
        <v/>
      </c>
      <c r="D98" s="7" t="str">
        <f>IF(受験者名簿!K104="","",受験者名簿!K104)</f>
        <v/>
      </c>
      <c r="E98" s="7" t="str">
        <f>IF(受験者名簿!AK104="","",受験者名簿!AK104)</f>
        <v/>
      </c>
      <c r="F98" s="7" t="str">
        <f>IF(受験者名簿!J104="","",TEXT(SUBSTITUTE(受験者名簿!J104,".","/"),"yyyy/mm/dd"))</f>
        <v/>
      </c>
      <c r="G98" s="7" t="str">
        <f>IF(受験者名簿!C104="","",TRIM(受験者名簿!C104))</f>
        <v/>
      </c>
      <c r="H98" s="7" t="str">
        <f>IF(受験者名簿!D104="","",TRIM(受験者名簿!D104))</f>
        <v/>
      </c>
      <c r="I98" s="7" t="str">
        <f>IF(受験者名簿!E104="","",DBCS(TRIM(PHONETIC(受験者名簿!E104))))</f>
        <v/>
      </c>
      <c r="J98" s="7" t="str">
        <f>IF(受験者名簿!F104="","",DBCS(TRIM(PHONETIC(受験者名簿!F104))))</f>
        <v/>
      </c>
      <c r="K98" s="7" t="str">
        <f>IF(受験者名簿!G104="","",TRIM(PROPER(受験者名簿!G104)))</f>
        <v/>
      </c>
      <c r="L98" s="7" t="str">
        <f>IF(受験者名簿!H104="","",TRIM(PROPER(受験者名簿!H104)))</f>
        <v/>
      </c>
      <c r="M98" s="7" t="str">
        <f>IF(受験者名簿!R104="","",受験者名簿!R104)</f>
        <v/>
      </c>
      <c r="N98" s="7" t="str">
        <f>IF(M98="","",IF(受験者名簿!Q104="","後",受験者名簿!Q104))</f>
        <v/>
      </c>
      <c r="O98" s="7" t="str">
        <f>IF(受験者名簿!S104="","",受験者名簿!S104)</f>
        <v/>
      </c>
      <c r="P98" s="7" t="str">
        <f>IF(受験者名簿!T104="","",受験者名簿!T104)</f>
        <v/>
      </c>
      <c r="Q98" s="7" t="str">
        <f>IF(受験者名簿!U104="","",受験者名簿!U104)</f>
        <v/>
      </c>
      <c r="R98" s="7" t="str">
        <f>IF(受験者名簿!V104="","",受験者名簿!V104)</f>
        <v/>
      </c>
      <c r="S98" s="7" t="str">
        <f>IF(受験者名簿!W104="","",受験者名簿!W104)</f>
        <v/>
      </c>
      <c r="T98" s="7" t="str">
        <f>IF(受験者名簿!X104="","",受験者名簿!X104)</f>
        <v/>
      </c>
      <c r="U98" s="7" t="str">
        <f>IF(受験者名簿!Y104="","",受験者名簿!Y104)</f>
        <v/>
      </c>
      <c r="V98" s="7" t="str">
        <f>IF(受験者名簿!Z104="","",受験者名簿!Z104)</f>
        <v/>
      </c>
      <c r="W98" s="7" t="str">
        <f>IF(受験者名簿!AA104="","",受験者名簿!AA104)</f>
        <v/>
      </c>
      <c r="X98" s="7" t="str">
        <f>IF(受験者名簿!AB104="","",受験者名簿!AB104)</f>
        <v/>
      </c>
      <c r="Y98" s="7" t="str">
        <f>""</f>
        <v/>
      </c>
      <c r="Z98" s="7" t="str">
        <f>""</f>
        <v/>
      </c>
      <c r="AA98" s="7" t="str">
        <f>""</f>
        <v/>
      </c>
      <c r="AB98" s="7" t="str">
        <f>""</f>
        <v/>
      </c>
      <c r="AC98" s="7" t="str">
        <f>IF(受験者名簿!I104="","",TRIM(受験者名簿!I104))</f>
        <v/>
      </c>
      <c r="AD98" s="7" t="str">
        <f>""</f>
        <v/>
      </c>
      <c r="AE98" s="7" t="str">
        <f>IF(受験者名簿!L104="","",受験者名簿!L104)</f>
        <v/>
      </c>
      <c r="AF98" s="7" t="str">
        <f>IF(受験者名簿!AH104="","",受験者名簿!AH104)</f>
        <v/>
      </c>
      <c r="AG98" s="7" t="str">
        <f>IF(受験者名簿!B104="","",受験者名簿!B104)</f>
        <v/>
      </c>
      <c r="AH98" s="8" t="str">
        <f>IF(受験者名簿!AG104="","",受験者名簿!AG104)</f>
        <v/>
      </c>
      <c r="AI98" s="7" t="str">
        <f ca="1">IF(受験者名簿!AI104="","",受験者名簿!AI104)</f>
        <v/>
      </c>
      <c r="AJ98" s="7" t="str">
        <f>IF(受験者名簿!AJ104="","",受験者名簿!AJ104)</f>
        <v/>
      </c>
      <c r="AK98" s="7" t="str">
        <f>IF(G98="","",受験者名簿!AU104)</f>
        <v/>
      </c>
      <c r="AL98" s="7" t="str">
        <f>IF($G98="","",申込責任者!$N$42)</f>
        <v/>
      </c>
      <c r="AM98" s="7" t="str">
        <f>IF($G98="","",申込責任者!$N$43)</f>
        <v/>
      </c>
      <c r="AN98" s="7" t="str">
        <f>IF($G98="","",申込責任者!$N$45)</f>
        <v/>
      </c>
      <c r="AO98" s="7" t="str">
        <f>IF($G98="","",申込責任者!$N$44)</f>
        <v/>
      </c>
      <c r="AP98" s="7" t="str">
        <f>IF($G98="","",申込責任者!$N$46)</f>
        <v/>
      </c>
      <c r="AQ98" s="7" t="str">
        <f>IF($G98="","",申込責任者!$N$47)</f>
        <v/>
      </c>
      <c r="AR98" s="7" t="str">
        <f>IF($G98="","",申込責任者!$N$48)</f>
        <v/>
      </c>
      <c r="AS98" s="7" t="str">
        <f>IF($G98="","",申込責任者!$N$49)</f>
        <v/>
      </c>
      <c r="AT98" s="7" t="str">
        <f>IF($G98="","",申込責任者!$N$50)</f>
        <v/>
      </c>
      <c r="AU98" s="7" t="str">
        <f>IF($G98="","",申込責任者!$N$51)</f>
        <v/>
      </c>
      <c r="AV98" s="7" t="str">
        <f>IF($G98="","",申込責任者!$N$52)</f>
        <v/>
      </c>
      <c r="AW98" s="7" t="str">
        <f>IF($G98="","",申込責任者!$N$53)</f>
        <v/>
      </c>
      <c r="AX98" s="7" t="str">
        <f>IF($G98="","",申込責任者!$N$54)</f>
        <v/>
      </c>
      <c r="AY98" s="6" t="str">
        <f>IF($G98="","",申込責任者!$G$30&amp;"")</f>
        <v/>
      </c>
      <c r="AZ98" s="7" t="str">
        <f>IF($G98="","",申込責任者!$N$23)</f>
        <v/>
      </c>
      <c r="BA98" s="6" t="str">
        <f>IF($G98="","",受験者名簿!AW104)</f>
        <v/>
      </c>
      <c r="BB98" s="6" t="str">
        <f>IF(G98="","",申込責任者!$N$36)</f>
        <v/>
      </c>
      <c r="BC98" s="6" t="str">
        <f t="shared" si="6"/>
        <v/>
      </c>
      <c r="BD98" s="6" t="str">
        <f t="shared" si="7"/>
        <v/>
      </c>
      <c r="BE98" s="6" t="str">
        <f>""</f>
        <v/>
      </c>
      <c r="BF98" s="6" t="str">
        <f>""</f>
        <v/>
      </c>
      <c r="BG98" s="6" t="str">
        <f t="shared" si="8"/>
        <v/>
      </c>
      <c r="BH98" s="6" t="str">
        <f t="shared" si="9"/>
        <v/>
      </c>
      <c r="BI98" s="6" t="str">
        <f>IF(G98="","",申込責任者!$N$11)</f>
        <v/>
      </c>
      <c r="BJ98" s="6" t="str">
        <f>IF(H98="","",申込責任者!$N$12)</f>
        <v/>
      </c>
    </row>
    <row r="99" spans="1:62">
      <c r="A99" s="6" t="str">
        <f>IF(受験者名簿!C105="","",受験者名簿!A105)</f>
        <v/>
      </c>
      <c r="B99" s="7" t="str">
        <f>IF(受験者名簿!AF105="","",受験者名簿!AF105)</f>
        <v/>
      </c>
      <c r="C99" s="7" t="str">
        <f t="shared" si="5"/>
        <v/>
      </c>
      <c r="D99" s="7" t="str">
        <f>IF(受験者名簿!K105="","",受験者名簿!K105)</f>
        <v/>
      </c>
      <c r="E99" s="7" t="str">
        <f>IF(受験者名簿!AK105="","",受験者名簿!AK105)</f>
        <v/>
      </c>
      <c r="F99" s="7" t="str">
        <f>IF(受験者名簿!J105="","",TEXT(SUBSTITUTE(受験者名簿!J105,".","/"),"yyyy/mm/dd"))</f>
        <v/>
      </c>
      <c r="G99" s="7" t="str">
        <f>IF(受験者名簿!C105="","",TRIM(受験者名簿!C105))</f>
        <v/>
      </c>
      <c r="H99" s="7" t="str">
        <f>IF(受験者名簿!D105="","",TRIM(受験者名簿!D105))</f>
        <v/>
      </c>
      <c r="I99" s="7" t="str">
        <f>IF(受験者名簿!E105="","",DBCS(TRIM(PHONETIC(受験者名簿!E105))))</f>
        <v/>
      </c>
      <c r="J99" s="7" t="str">
        <f>IF(受験者名簿!F105="","",DBCS(TRIM(PHONETIC(受験者名簿!F105))))</f>
        <v/>
      </c>
      <c r="K99" s="7" t="str">
        <f>IF(受験者名簿!G105="","",TRIM(PROPER(受験者名簿!G105)))</f>
        <v/>
      </c>
      <c r="L99" s="7" t="str">
        <f>IF(受験者名簿!H105="","",TRIM(PROPER(受験者名簿!H105)))</f>
        <v/>
      </c>
      <c r="M99" s="7" t="str">
        <f>IF(受験者名簿!R105="","",受験者名簿!R105)</f>
        <v/>
      </c>
      <c r="N99" s="7" t="str">
        <f>IF(M99="","",IF(受験者名簿!Q105="","後",受験者名簿!Q105))</f>
        <v/>
      </c>
      <c r="O99" s="7" t="str">
        <f>IF(受験者名簿!S105="","",受験者名簿!S105)</f>
        <v/>
      </c>
      <c r="P99" s="7" t="str">
        <f>IF(受験者名簿!T105="","",受験者名簿!T105)</f>
        <v/>
      </c>
      <c r="Q99" s="7" t="str">
        <f>IF(受験者名簿!U105="","",受験者名簿!U105)</f>
        <v/>
      </c>
      <c r="R99" s="7" t="str">
        <f>IF(受験者名簿!V105="","",受験者名簿!V105)</f>
        <v/>
      </c>
      <c r="S99" s="7" t="str">
        <f>IF(受験者名簿!W105="","",受験者名簿!W105)</f>
        <v/>
      </c>
      <c r="T99" s="7" t="str">
        <f>IF(受験者名簿!X105="","",受験者名簿!X105)</f>
        <v/>
      </c>
      <c r="U99" s="7" t="str">
        <f>IF(受験者名簿!Y105="","",受験者名簿!Y105)</f>
        <v/>
      </c>
      <c r="V99" s="7" t="str">
        <f>IF(受験者名簿!Z105="","",受験者名簿!Z105)</f>
        <v/>
      </c>
      <c r="W99" s="7" t="str">
        <f>IF(受験者名簿!AA105="","",受験者名簿!AA105)</f>
        <v/>
      </c>
      <c r="X99" s="7" t="str">
        <f>IF(受験者名簿!AB105="","",受験者名簿!AB105)</f>
        <v/>
      </c>
      <c r="Y99" s="7" t="str">
        <f>""</f>
        <v/>
      </c>
      <c r="Z99" s="7" t="str">
        <f>""</f>
        <v/>
      </c>
      <c r="AA99" s="7" t="str">
        <f>""</f>
        <v/>
      </c>
      <c r="AB99" s="7" t="str">
        <f>""</f>
        <v/>
      </c>
      <c r="AC99" s="7" t="str">
        <f>IF(受験者名簿!I105="","",TRIM(受験者名簿!I105))</f>
        <v/>
      </c>
      <c r="AD99" s="7" t="str">
        <f>""</f>
        <v/>
      </c>
      <c r="AE99" s="7" t="str">
        <f>IF(受験者名簿!L105="","",受験者名簿!L105)</f>
        <v/>
      </c>
      <c r="AF99" s="7" t="str">
        <f>IF(受験者名簿!AH105="","",受験者名簿!AH105)</f>
        <v/>
      </c>
      <c r="AG99" s="7" t="str">
        <f>IF(受験者名簿!B105="","",受験者名簿!B105)</f>
        <v/>
      </c>
      <c r="AH99" s="8" t="str">
        <f>IF(受験者名簿!AG105="","",受験者名簿!AG105)</f>
        <v/>
      </c>
      <c r="AI99" s="7" t="str">
        <f ca="1">IF(受験者名簿!AI105="","",受験者名簿!AI105)</f>
        <v/>
      </c>
      <c r="AJ99" s="7" t="str">
        <f>IF(受験者名簿!AJ105="","",受験者名簿!AJ105)</f>
        <v/>
      </c>
      <c r="AK99" s="7" t="str">
        <f>IF(G99="","",受験者名簿!AU105)</f>
        <v/>
      </c>
      <c r="AL99" s="7" t="str">
        <f>IF($G99="","",申込責任者!$N$42)</f>
        <v/>
      </c>
      <c r="AM99" s="7" t="str">
        <f>IF($G99="","",申込責任者!$N$43)</f>
        <v/>
      </c>
      <c r="AN99" s="7" t="str">
        <f>IF($G99="","",申込責任者!$N$45)</f>
        <v/>
      </c>
      <c r="AO99" s="7" t="str">
        <f>IF($G99="","",申込責任者!$N$44)</f>
        <v/>
      </c>
      <c r="AP99" s="7" t="str">
        <f>IF($G99="","",申込責任者!$N$46)</f>
        <v/>
      </c>
      <c r="AQ99" s="7" t="str">
        <f>IF($G99="","",申込責任者!$N$47)</f>
        <v/>
      </c>
      <c r="AR99" s="7" t="str">
        <f>IF($G99="","",申込責任者!$N$48)</f>
        <v/>
      </c>
      <c r="AS99" s="7" t="str">
        <f>IF($G99="","",申込責任者!$N$49)</f>
        <v/>
      </c>
      <c r="AT99" s="7" t="str">
        <f>IF($G99="","",申込責任者!$N$50)</f>
        <v/>
      </c>
      <c r="AU99" s="7" t="str">
        <f>IF($G99="","",申込責任者!$N$51)</f>
        <v/>
      </c>
      <c r="AV99" s="7" t="str">
        <f>IF($G99="","",申込責任者!$N$52)</f>
        <v/>
      </c>
      <c r="AW99" s="7" t="str">
        <f>IF($G99="","",申込責任者!$N$53)</f>
        <v/>
      </c>
      <c r="AX99" s="7" t="str">
        <f>IF($G99="","",申込責任者!$N$54)</f>
        <v/>
      </c>
      <c r="AY99" s="6" t="str">
        <f>IF($G99="","",申込責任者!$G$30&amp;"")</f>
        <v/>
      </c>
      <c r="AZ99" s="7" t="str">
        <f>IF($G99="","",申込責任者!$N$23)</f>
        <v/>
      </c>
      <c r="BA99" s="6" t="str">
        <f>IF($G99="","",受験者名簿!AW105)</f>
        <v/>
      </c>
      <c r="BB99" s="6" t="str">
        <f>IF(G99="","",申込責任者!$N$36)</f>
        <v/>
      </c>
      <c r="BC99" s="6" t="str">
        <f t="shared" si="6"/>
        <v/>
      </c>
      <c r="BD99" s="6" t="str">
        <f t="shared" si="7"/>
        <v/>
      </c>
      <c r="BE99" s="6" t="str">
        <f>""</f>
        <v/>
      </c>
      <c r="BF99" s="6" t="str">
        <f>""</f>
        <v/>
      </c>
      <c r="BG99" s="6" t="str">
        <f t="shared" si="8"/>
        <v/>
      </c>
      <c r="BH99" s="6" t="str">
        <f t="shared" si="9"/>
        <v/>
      </c>
      <c r="BI99" s="6" t="str">
        <f>IF(G99="","",申込責任者!$N$11)</f>
        <v/>
      </c>
      <c r="BJ99" s="6" t="str">
        <f>IF(H99="","",申込責任者!$N$12)</f>
        <v/>
      </c>
    </row>
    <row r="100" spans="1:62">
      <c r="A100" s="6" t="str">
        <f>IF(受験者名簿!C106="","",受験者名簿!A106)</f>
        <v/>
      </c>
      <c r="B100" s="7" t="str">
        <f>IF(受験者名簿!AF106="","",受験者名簿!AF106)</f>
        <v/>
      </c>
      <c r="C100" s="7" t="str">
        <f t="shared" si="5"/>
        <v/>
      </c>
      <c r="D100" s="7" t="str">
        <f>IF(受験者名簿!K106="","",受験者名簿!K106)</f>
        <v/>
      </c>
      <c r="E100" s="7" t="str">
        <f>IF(受験者名簿!AK106="","",受験者名簿!AK106)</f>
        <v/>
      </c>
      <c r="F100" s="7" t="str">
        <f>IF(受験者名簿!J106="","",TEXT(SUBSTITUTE(受験者名簿!J106,".","/"),"yyyy/mm/dd"))</f>
        <v/>
      </c>
      <c r="G100" s="7" t="str">
        <f>IF(受験者名簿!C106="","",TRIM(受験者名簿!C106))</f>
        <v/>
      </c>
      <c r="H100" s="7" t="str">
        <f>IF(受験者名簿!D106="","",TRIM(受験者名簿!D106))</f>
        <v/>
      </c>
      <c r="I100" s="7" t="str">
        <f>IF(受験者名簿!E106="","",DBCS(TRIM(PHONETIC(受験者名簿!E106))))</f>
        <v/>
      </c>
      <c r="J100" s="7" t="str">
        <f>IF(受験者名簿!F106="","",DBCS(TRIM(PHONETIC(受験者名簿!F106))))</f>
        <v/>
      </c>
      <c r="K100" s="7" t="str">
        <f>IF(受験者名簿!G106="","",TRIM(PROPER(受験者名簿!G106)))</f>
        <v/>
      </c>
      <c r="L100" s="7" t="str">
        <f>IF(受験者名簿!H106="","",TRIM(PROPER(受験者名簿!H106)))</f>
        <v/>
      </c>
      <c r="M100" s="7" t="str">
        <f>IF(受験者名簿!R106="","",受験者名簿!R106)</f>
        <v/>
      </c>
      <c r="N100" s="7" t="str">
        <f>IF(M100="","",IF(受験者名簿!Q106="","後",受験者名簿!Q106))</f>
        <v/>
      </c>
      <c r="O100" s="7" t="str">
        <f>IF(受験者名簿!S106="","",受験者名簿!S106)</f>
        <v/>
      </c>
      <c r="P100" s="7" t="str">
        <f>IF(受験者名簿!T106="","",受験者名簿!T106)</f>
        <v/>
      </c>
      <c r="Q100" s="7" t="str">
        <f>IF(受験者名簿!U106="","",受験者名簿!U106)</f>
        <v/>
      </c>
      <c r="R100" s="7" t="str">
        <f>IF(受験者名簿!V106="","",受験者名簿!V106)</f>
        <v/>
      </c>
      <c r="S100" s="7" t="str">
        <f>IF(受験者名簿!W106="","",受験者名簿!W106)</f>
        <v/>
      </c>
      <c r="T100" s="7" t="str">
        <f>IF(受験者名簿!X106="","",受験者名簿!X106)</f>
        <v/>
      </c>
      <c r="U100" s="7" t="str">
        <f>IF(受験者名簿!Y106="","",受験者名簿!Y106)</f>
        <v/>
      </c>
      <c r="V100" s="7" t="str">
        <f>IF(受験者名簿!Z106="","",受験者名簿!Z106)</f>
        <v/>
      </c>
      <c r="W100" s="7" t="str">
        <f>IF(受験者名簿!AA106="","",受験者名簿!AA106)</f>
        <v/>
      </c>
      <c r="X100" s="7" t="str">
        <f>IF(受験者名簿!AB106="","",受験者名簿!AB106)</f>
        <v/>
      </c>
      <c r="Y100" s="7" t="str">
        <f>""</f>
        <v/>
      </c>
      <c r="Z100" s="7" t="str">
        <f>""</f>
        <v/>
      </c>
      <c r="AA100" s="7" t="str">
        <f>""</f>
        <v/>
      </c>
      <c r="AB100" s="7" t="str">
        <f>""</f>
        <v/>
      </c>
      <c r="AC100" s="7" t="str">
        <f>IF(受験者名簿!I106="","",TRIM(受験者名簿!I106))</f>
        <v/>
      </c>
      <c r="AD100" s="7" t="str">
        <f>""</f>
        <v/>
      </c>
      <c r="AE100" s="7" t="str">
        <f>IF(受験者名簿!L106="","",受験者名簿!L106)</f>
        <v/>
      </c>
      <c r="AF100" s="7" t="str">
        <f>IF(受験者名簿!AH106="","",受験者名簿!AH106)</f>
        <v/>
      </c>
      <c r="AG100" s="7" t="str">
        <f>IF(受験者名簿!B106="","",受験者名簿!B106)</f>
        <v/>
      </c>
      <c r="AH100" s="8" t="str">
        <f>IF(受験者名簿!AG106="","",受験者名簿!AG106)</f>
        <v/>
      </c>
      <c r="AI100" s="7" t="str">
        <f ca="1">IF(受験者名簿!AI106="","",受験者名簿!AI106)</f>
        <v/>
      </c>
      <c r="AJ100" s="7" t="str">
        <f>IF(受験者名簿!AJ106="","",受験者名簿!AJ106)</f>
        <v/>
      </c>
      <c r="AK100" s="7" t="str">
        <f>IF(G100="","",受験者名簿!AU106)</f>
        <v/>
      </c>
      <c r="AL100" s="7" t="str">
        <f>IF($G100="","",申込責任者!$N$42)</f>
        <v/>
      </c>
      <c r="AM100" s="7" t="str">
        <f>IF($G100="","",申込責任者!$N$43)</f>
        <v/>
      </c>
      <c r="AN100" s="7" t="str">
        <f>IF($G100="","",申込責任者!$N$45)</f>
        <v/>
      </c>
      <c r="AO100" s="7" t="str">
        <f>IF($G100="","",申込責任者!$N$44)</f>
        <v/>
      </c>
      <c r="AP100" s="7" t="str">
        <f>IF($G100="","",申込責任者!$N$46)</f>
        <v/>
      </c>
      <c r="AQ100" s="7" t="str">
        <f>IF($G100="","",申込責任者!$N$47)</f>
        <v/>
      </c>
      <c r="AR100" s="7" t="str">
        <f>IF($G100="","",申込責任者!$N$48)</f>
        <v/>
      </c>
      <c r="AS100" s="7" t="str">
        <f>IF($G100="","",申込責任者!$N$49)</f>
        <v/>
      </c>
      <c r="AT100" s="7" t="str">
        <f>IF($G100="","",申込責任者!$N$50)</f>
        <v/>
      </c>
      <c r="AU100" s="7" t="str">
        <f>IF($G100="","",申込責任者!$N$51)</f>
        <v/>
      </c>
      <c r="AV100" s="7" t="str">
        <f>IF($G100="","",申込責任者!$N$52)</f>
        <v/>
      </c>
      <c r="AW100" s="7" t="str">
        <f>IF($G100="","",申込責任者!$N$53)</f>
        <v/>
      </c>
      <c r="AX100" s="7" t="str">
        <f>IF($G100="","",申込責任者!$N$54)</f>
        <v/>
      </c>
      <c r="AY100" s="6" t="str">
        <f>IF($G100="","",申込責任者!$G$30&amp;"")</f>
        <v/>
      </c>
      <c r="AZ100" s="7" t="str">
        <f>IF($G100="","",申込責任者!$N$23)</f>
        <v/>
      </c>
      <c r="BA100" s="6" t="str">
        <f>IF($G100="","",受験者名簿!AW106)</f>
        <v/>
      </c>
      <c r="BB100" s="6" t="str">
        <f>IF(G100="","",申込責任者!$N$36)</f>
        <v/>
      </c>
      <c r="BC100" s="6" t="str">
        <f t="shared" si="6"/>
        <v/>
      </c>
      <c r="BD100" s="6" t="str">
        <f t="shared" si="7"/>
        <v/>
      </c>
      <c r="BE100" s="6" t="str">
        <f>""</f>
        <v/>
      </c>
      <c r="BF100" s="6" t="str">
        <f>""</f>
        <v/>
      </c>
      <c r="BG100" s="6" t="str">
        <f t="shared" si="8"/>
        <v/>
      </c>
      <c r="BH100" s="6" t="str">
        <f t="shared" si="9"/>
        <v/>
      </c>
      <c r="BI100" s="6" t="str">
        <f>IF(G100="","",申込責任者!$N$11)</f>
        <v/>
      </c>
      <c r="BJ100" s="6" t="str">
        <f>IF(H100="","",申込責任者!$N$12)</f>
        <v/>
      </c>
    </row>
    <row r="101" spans="1:62">
      <c r="A101" s="6" t="str">
        <f>IF(受験者名簿!C107="","",受験者名簿!A107)</f>
        <v/>
      </c>
      <c r="B101" s="7" t="str">
        <f>IF(受験者名簿!AF107="","",受験者名簿!AF107)</f>
        <v/>
      </c>
      <c r="C101" s="7" t="str">
        <f t="shared" si="5"/>
        <v/>
      </c>
      <c r="D101" s="7" t="str">
        <f>IF(受験者名簿!K107="","",受験者名簿!K107)</f>
        <v/>
      </c>
      <c r="E101" s="7" t="str">
        <f>IF(受験者名簿!AK107="","",受験者名簿!AK107)</f>
        <v/>
      </c>
      <c r="F101" s="7" t="str">
        <f>IF(受験者名簿!J107="","",TEXT(SUBSTITUTE(受験者名簿!J107,".","/"),"yyyy/mm/dd"))</f>
        <v/>
      </c>
      <c r="G101" s="7" t="str">
        <f>IF(受験者名簿!C107="","",TRIM(受験者名簿!C107))</f>
        <v/>
      </c>
      <c r="H101" s="7" t="str">
        <f>IF(受験者名簿!D107="","",TRIM(受験者名簿!D107))</f>
        <v/>
      </c>
      <c r="I101" s="7" t="str">
        <f>IF(受験者名簿!E107="","",DBCS(TRIM(PHONETIC(受験者名簿!E107))))</f>
        <v/>
      </c>
      <c r="J101" s="7" t="str">
        <f>IF(受験者名簿!F107="","",DBCS(TRIM(PHONETIC(受験者名簿!F107))))</f>
        <v/>
      </c>
      <c r="K101" s="7" t="str">
        <f>IF(受験者名簿!G107="","",TRIM(PROPER(受験者名簿!G107)))</f>
        <v/>
      </c>
      <c r="L101" s="7" t="str">
        <f>IF(受験者名簿!H107="","",TRIM(PROPER(受験者名簿!H107)))</f>
        <v/>
      </c>
      <c r="M101" s="7" t="str">
        <f>IF(受験者名簿!R107="","",受験者名簿!R107)</f>
        <v/>
      </c>
      <c r="N101" s="7" t="str">
        <f>IF(M101="","",IF(受験者名簿!Q107="","後",受験者名簿!Q107))</f>
        <v/>
      </c>
      <c r="O101" s="7" t="str">
        <f>IF(受験者名簿!S107="","",受験者名簿!S107)</f>
        <v/>
      </c>
      <c r="P101" s="7" t="str">
        <f>IF(受験者名簿!T107="","",受験者名簿!T107)</f>
        <v/>
      </c>
      <c r="Q101" s="7" t="str">
        <f>IF(受験者名簿!U107="","",受験者名簿!U107)</f>
        <v/>
      </c>
      <c r="R101" s="7" t="str">
        <f>IF(受験者名簿!V107="","",受験者名簿!V107)</f>
        <v/>
      </c>
      <c r="S101" s="7" t="str">
        <f>IF(受験者名簿!W107="","",受験者名簿!W107)</f>
        <v/>
      </c>
      <c r="T101" s="7" t="str">
        <f>IF(受験者名簿!X107="","",受験者名簿!X107)</f>
        <v/>
      </c>
      <c r="U101" s="7" t="str">
        <f>IF(受験者名簿!Y107="","",受験者名簿!Y107)</f>
        <v/>
      </c>
      <c r="V101" s="7" t="str">
        <f>IF(受験者名簿!Z107="","",受験者名簿!Z107)</f>
        <v/>
      </c>
      <c r="W101" s="7" t="str">
        <f>IF(受験者名簿!AA107="","",受験者名簿!AA107)</f>
        <v/>
      </c>
      <c r="X101" s="7" t="str">
        <f>IF(受験者名簿!AB107="","",受験者名簿!AB107)</f>
        <v/>
      </c>
      <c r="Y101" s="7" t="str">
        <f>""</f>
        <v/>
      </c>
      <c r="Z101" s="7" t="str">
        <f>""</f>
        <v/>
      </c>
      <c r="AA101" s="7" t="str">
        <f>""</f>
        <v/>
      </c>
      <c r="AB101" s="7" t="str">
        <f>""</f>
        <v/>
      </c>
      <c r="AC101" s="7" t="str">
        <f>IF(受験者名簿!I107="","",TRIM(受験者名簿!I107))</f>
        <v/>
      </c>
      <c r="AD101" s="7" t="str">
        <f>""</f>
        <v/>
      </c>
      <c r="AE101" s="7" t="str">
        <f>IF(受験者名簿!L107="","",受験者名簿!L107)</f>
        <v/>
      </c>
      <c r="AF101" s="7" t="str">
        <f>IF(受験者名簿!AH107="","",受験者名簿!AH107)</f>
        <v/>
      </c>
      <c r="AG101" s="7" t="str">
        <f>IF(受験者名簿!B107="","",受験者名簿!B107)</f>
        <v/>
      </c>
      <c r="AH101" s="8" t="str">
        <f>IF(受験者名簿!AG107="","",受験者名簿!AG107)</f>
        <v/>
      </c>
      <c r="AI101" s="7" t="str">
        <f ca="1">IF(受験者名簿!AI107="","",受験者名簿!AI107)</f>
        <v/>
      </c>
      <c r="AJ101" s="7" t="str">
        <f>IF(受験者名簿!AJ107="","",受験者名簿!AJ107)</f>
        <v/>
      </c>
      <c r="AK101" s="7" t="str">
        <f>IF(G101="","",受験者名簿!AU107)</f>
        <v/>
      </c>
      <c r="AL101" s="7" t="str">
        <f>IF($G101="","",申込責任者!$N$42)</f>
        <v/>
      </c>
      <c r="AM101" s="7" t="str">
        <f>IF($G101="","",申込責任者!$N$43)</f>
        <v/>
      </c>
      <c r="AN101" s="7" t="str">
        <f>IF($G101="","",申込責任者!$N$45)</f>
        <v/>
      </c>
      <c r="AO101" s="7" t="str">
        <f>IF($G101="","",申込責任者!$N$44)</f>
        <v/>
      </c>
      <c r="AP101" s="7" t="str">
        <f>IF($G101="","",申込責任者!$N$46)</f>
        <v/>
      </c>
      <c r="AQ101" s="7" t="str">
        <f>IF($G101="","",申込責任者!$N$47)</f>
        <v/>
      </c>
      <c r="AR101" s="7" t="str">
        <f>IF($G101="","",申込責任者!$N$48)</f>
        <v/>
      </c>
      <c r="AS101" s="7" t="str">
        <f>IF($G101="","",申込責任者!$N$49)</f>
        <v/>
      </c>
      <c r="AT101" s="7" t="str">
        <f>IF($G101="","",申込責任者!$N$50)</f>
        <v/>
      </c>
      <c r="AU101" s="7" t="str">
        <f>IF($G101="","",申込責任者!$N$51)</f>
        <v/>
      </c>
      <c r="AV101" s="7" t="str">
        <f>IF($G101="","",申込責任者!$N$52)</f>
        <v/>
      </c>
      <c r="AW101" s="7" t="str">
        <f>IF($G101="","",申込責任者!$N$53)</f>
        <v/>
      </c>
      <c r="AX101" s="7" t="str">
        <f>IF($G101="","",申込責任者!$N$54)</f>
        <v/>
      </c>
      <c r="AY101" s="6" t="str">
        <f>IF($G101="","",申込責任者!$G$30&amp;"")</f>
        <v/>
      </c>
      <c r="AZ101" s="7" t="str">
        <f>IF($G101="","",申込責任者!$N$23)</f>
        <v/>
      </c>
      <c r="BA101" s="6" t="str">
        <f>IF($G101="","",受験者名簿!AW107)</f>
        <v/>
      </c>
      <c r="BB101" s="6" t="str">
        <f>IF(G101="","",申込責任者!$N$36)</f>
        <v/>
      </c>
      <c r="BC101" s="6" t="str">
        <f t="shared" si="6"/>
        <v/>
      </c>
      <c r="BD101" s="6" t="str">
        <f t="shared" si="7"/>
        <v/>
      </c>
      <c r="BE101" s="6" t="str">
        <f>""</f>
        <v/>
      </c>
      <c r="BF101" s="6" t="str">
        <f>""</f>
        <v/>
      </c>
      <c r="BG101" s="6" t="str">
        <f t="shared" si="8"/>
        <v/>
      </c>
      <c r="BH101" s="6" t="str">
        <f t="shared" si="9"/>
        <v/>
      </c>
      <c r="BI101" s="6" t="str">
        <f>IF(G101="","",申込責任者!$N$11)</f>
        <v/>
      </c>
      <c r="BJ101" s="6" t="str">
        <f>IF(H101="","",申込責任者!$N$12)</f>
        <v/>
      </c>
    </row>
    <row r="102" spans="1:62">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J102" s="1"/>
      <c r="AK102" s="4"/>
      <c r="AL102" s="1"/>
      <c r="AM102" s="1"/>
      <c r="AN102" s="1"/>
      <c r="AO102" s="1"/>
      <c r="AP102" s="1"/>
      <c r="AR102" s="1"/>
      <c r="AS102" s="1"/>
      <c r="AT102" s="1"/>
      <c r="AU102" s="1"/>
      <c r="AV102" s="1"/>
      <c r="AW102" s="1"/>
      <c r="AX102" s="1"/>
    </row>
    <row r="103" spans="1:62">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J103" s="1"/>
      <c r="AK103" s="4"/>
      <c r="AL103" s="1"/>
      <c r="AM103" s="1"/>
      <c r="AN103" s="1"/>
      <c r="AO103" s="1"/>
      <c r="AP103" s="1"/>
      <c r="AR103" s="1"/>
      <c r="AS103" s="1"/>
      <c r="AT103" s="1"/>
      <c r="AU103" s="1"/>
      <c r="AV103" s="1"/>
      <c r="AW103" s="1"/>
      <c r="AX103" s="1"/>
    </row>
    <row r="104" spans="1:62">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J104" s="1"/>
      <c r="AK104" s="4"/>
      <c r="AL104" s="1"/>
      <c r="AM104" s="1"/>
      <c r="AN104" s="1"/>
      <c r="AO104" s="1"/>
      <c r="AP104" s="1"/>
      <c r="AR104" s="1"/>
      <c r="AS104" s="1"/>
      <c r="AT104" s="1"/>
      <c r="AU104" s="1"/>
      <c r="AV104" s="1"/>
      <c r="AW104" s="1"/>
      <c r="AX104" s="1"/>
    </row>
    <row r="105" spans="1:62">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J105" s="1"/>
      <c r="AK105" s="4"/>
      <c r="AL105" s="1"/>
      <c r="AM105" s="1"/>
      <c r="AN105" s="1"/>
      <c r="AO105" s="1"/>
      <c r="AP105" s="1"/>
      <c r="AR105" s="1"/>
      <c r="AS105" s="1"/>
      <c r="AT105" s="1"/>
      <c r="AU105" s="1"/>
      <c r="AV105" s="1"/>
      <c r="AW105" s="1"/>
      <c r="AX105" s="1"/>
    </row>
    <row r="106" spans="1:62">
      <c r="AL106" s="1"/>
      <c r="AM106" s="1"/>
      <c r="AN106" s="1"/>
      <c r="AO106" s="1"/>
      <c r="AP106" s="1"/>
      <c r="AR106" s="1"/>
      <c r="AS106" s="1"/>
      <c r="AT106" s="1"/>
      <c r="AU106" s="1"/>
      <c r="AV106" s="1"/>
      <c r="AW106" s="1"/>
      <c r="AX106" s="1"/>
    </row>
    <row r="107" spans="1:62">
      <c r="AL107" s="1"/>
      <c r="AM107" s="1"/>
      <c r="AN107" s="1"/>
      <c r="AO107" s="1"/>
      <c r="AP107" s="1"/>
      <c r="AR107" s="1"/>
      <c r="AS107" s="1"/>
      <c r="AT107" s="1"/>
      <c r="AU107" s="1"/>
      <c r="AV107" s="1"/>
      <c r="AW107" s="1"/>
      <c r="AX107" s="1"/>
    </row>
    <row r="108" spans="1:62">
      <c r="AL108" s="1"/>
      <c r="AM108" s="1"/>
      <c r="AN108" s="1"/>
      <c r="AO108" s="1"/>
      <c r="AP108" s="1"/>
      <c r="AR108" s="1"/>
      <c r="AS108" s="1"/>
      <c r="AT108" s="1"/>
      <c r="AU108" s="1"/>
      <c r="AV108" s="1"/>
      <c r="AW108" s="1"/>
      <c r="AX108" s="1"/>
    </row>
    <row r="109" spans="1:62">
      <c r="AL109" s="1"/>
      <c r="AM109" s="1"/>
      <c r="AN109" s="1"/>
      <c r="AO109" s="1"/>
      <c r="AP109" s="1"/>
      <c r="AR109" s="1"/>
      <c r="AS109" s="1"/>
      <c r="AT109" s="1"/>
      <c r="AU109" s="1"/>
      <c r="AV109" s="1"/>
      <c r="AW109" s="1"/>
      <c r="AX109" s="1"/>
    </row>
    <row r="110" spans="1:62">
      <c r="AL110" s="1"/>
      <c r="AM110" s="1"/>
      <c r="AN110" s="1"/>
      <c r="AO110" s="1"/>
      <c r="AP110" s="1"/>
      <c r="AR110" s="1"/>
      <c r="AS110" s="1"/>
      <c r="AT110" s="1"/>
      <c r="AU110" s="1"/>
      <c r="AV110" s="1"/>
      <c r="AW110" s="1"/>
      <c r="AX110" s="1"/>
    </row>
  </sheetData>
  <phoneticPr fontId="3"/>
  <conditionalFormatting sqref="A2:BJ101">
    <cfRule type="expression" dxfId="3" priority="1">
      <formula>ERROR.TYPE(A2)=4</formula>
    </cfRule>
  </conditionalFormatting>
  <pageMargins left="0.25" right="0.25" top="0.75" bottom="0.75" header="0.3" footer="0.3"/>
  <pageSetup paperSize="8" scale="2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U5"/>
  <sheetViews>
    <sheetView zoomScaleNormal="100" workbookViewId="0">
      <selection activeCell="AK36" sqref="AK36"/>
    </sheetView>
  </sheetViews>
  <sheetFormatPr defaultRowHeight="13.5"/>
  <cols>
    <col min="1" max="1" width="8.625" customWidth="1"/>
    <col min="2" max="2" width="23.75" customWidth="1"/>
    <col min="3" max="3" width="14.375" customWidth="1"/>
    <col min="4" max="4" width="19.75" customWidth="1"/>
    <col min="5" max="5" width="9.5" bestFit="1" customWidth="1"/>
    <col min="6" max="6" width="22.625" customWidth="1"/>
    <col min="7" max="7" width="21.5" customWidth="1"/>
    <col min="8" max="8" width="20.25" customWidth="1"/>
    <col min="9" max="9" width="13.875" bestFit="1" customWidth="1"/>
    <col min="10" max="10" width="6.375" bestFit="1" customWidth="1"/>
    <col min="11" max="11" width="5.375" customWidth="1"/>
    <col min="12" max="14" width="6.375" customWidth="1"/>
    <col min="15" max="15" width="8.625" bestFit="1" customWidth="1"/>
    <col min="16" max="17" width="4.75" bestFit="1" customWidth="1"/>
    <col min="18" max="18" width="9.625" bestFit="1" customWidth="1"/>
    <col min="19" max="20" width="11.375" bestFit="1" customWidth="1"/>
    <col min="21" max="21" width="10.25" bestFit="1" customWidth="1"/>
    <col min="22" max="22" width="14" customWidth="1"/>
    <col min="23" max="23" width="13.125" customWidth="1"/>
    <col min="28" max="28" width="21.625" customWidth="1"/>
  </cols>
  <sheetData>
    <row r="1" spans="1:21">
      <c r="A1" s="9" t="s">
        <v>176</v>
      </c>
      <c r="B1" s="9"/>
    </row>
    <row r="2" spans="1:21" ht="24">
      <c r="A2" s="405" t="s">
        <v>431</v>
      </c>
      <c r="B2" s="405" t="s">
        <v>177</v>
      </c>
      <c r="C2" s="405" t="s">
        <v>355</v>
      </c>
      <c r="D2" s="405" t="s">
        <v>356</v>
      </c>
      <c r="E2" s="405" t="s">
        <v>357</v>
      </c>
      <c r="F2" s="405" t="s">
        <v>358</v>
      </c>
      <c r="G2" s="405" t="s">
        <v>359</v>
      </c>
      <c r="H2" s="405" t="s">
        <v>360</v>
      </c>
      <c r="I2" s="405" t="s">
        <v>361</v>
      </c>
      <c r="J2" s="402" t="s">
        <v>178</v>
      </c>
      <c r="K2" s="403" t="s">
        <v>362</v>
      </c>
      <c r="L2" s="403" t="s">
        <v>180</v>
      </c>
      <c r="M2" s="403" t="s">
        <v>181</v>
      </c>
      <c r="N2" s="403" t="s">
        <v>363</v>
      </c>
      <c r="O2" s="402" t="s">
        <v>370</v>
      </c>
      <c r="P2" s="402" t="s">
        <v>364</v>
      </c>
      <c r="Q2" s="403" t="s">
        <v>365</v>
      </c>
      <c r="R2" s="402" t="s">
        <v>369</v>
      </c>
      <c r="S2" s="402" t="s">
        <v>366</v>
      </c>
      <c r="T2" s="403" t="s">
        <v>367</v>
      </c>
      <c r="U2" s="404" t="s">
        <v>368</v>
      </c>
    </row>
    <row r="3" spans="1:21" ht="45" customHeight="1">
      <c r="A3" s="400" t="str">
        <f>申込責任者!N11&amp;""</f>
        <v/>
      </c>
      <c r="B3" s="400" t="str">
        <f>申込責任者!N21&amp;""</f>
        <v/>
      </c>
      <c r="C3" s="400" t="str">
        <f>申込責任者!N23&amp;""</f>
        <v xml:space="preserve"> </v>
      </c>
      <c r="D3" s="400" t="str">
        <f>申込責任者!N30&amp;""</f>
        <v/>
      </c>
      <c r="E3" s="400" t="str">
        <f>申込責任者!N26&amp;""</f>
        <v/>
      </c>
      <c r="F3" s="400" t="str">
        <f>申込責任者!N27&amp;""</f>
        <v/>
      </c>
      <c r="G3" s="400" t="str">
        <f>申込責任者!N28&amp;""</f>
        <v/>
      </c>
      <c r="H3" s="400" t="str">
        <f>申込責任者!N22&amp;""</f>
        <v xml:space="preserve"> </v>
      </c>
      <c r="I3" s="400" t="str">
        <f>申込責任者!N29&amp;""</f>
        <v/>
      </c>
      <c r="J3" s="400">
        <f>申込責任者!F68</f>
        <v>0</v>
      </c>
      <c r="K3" s="401"/>
      <c r="L3" s="401"/>
      <c r="M3" s="401"/>
      <c r="N3" s="401"/>
      <c r="O3" s="410" t="str">
        <f>IF(P3=0,"不要","必要")</f>
        <v>不要</v>
      </c>
      <c r="P3" s="400">
        <f>COUNTIF(受験者名簿!$AH$8:$AH$107,"要")</f>
        <v>0</v>
      </c>
      <c r="Q3" s="401"/>
      <c r="R3" s="411" t="str">
        <f>申込責任者!N36</f>
        <v>不要</v>
      </c>
      <c r="S3" s="400" t="str">
        <f>申込責任者!N42&amp;" "&amp;申込責任者!N43&amp;""</f>
        <v xml:space="preserve"> </v>
      </c>
      <c r="T3" s="401"/>
      <c r="U3" s="401"/>
    </row>
    <row r="4" spans="1:21">
      <c r="A4" s="9"/>
      <c r="B4" s="9"/>
    </row>
    <row r="5" spans="1:21">
      <c r="A5" s="9"/>
      <c r="B5" s="9"/>
    </row>
  </sheetData>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7556B-88F5-466C-AB98-1D120B55ED48}">
  <sheetPr codeName="Sheet6"/>
  <dimension ref="A1:U105"/>
  <sheetViews>
    <sheetView zoomScale="85" zoomScaleNormal="85" workbookViewId="0">
      <selection activeCell="O101" sqref="O101"/>
    </sheetView>
  </sheetViews>
  <sheetFormatPr defaultRowHeight="13.5"/>
  <cols>
    <col min="1" max="1" width="3.375" bestFit="1" customWidth="1"/>
    <col min="2" max="2" width="17.125" style="2" customWidth="1"/>
    <col min="3" max="6" width="14.625" customWidth="1"/>
    <col min="7" max="7" width="11" customWidth="1"/>
    <col min="8" max="8" width="17.75" customWidth="1"/>
    <col min="9" max="9" width="12.375" bestFit="1" customWidth="1"/>
    <col min="10" max="10" width="13.125" customWidth="1"/>
    <col min="11" max="11" width="12.25" bestFit="1" customWidth="1"/>
    <col min="12" max="12" width="14.75" customWidth="1"/>
    <col min="13" max="13" width="11.375" customWidth="1"/>
    <col min="14" max="14" width="13.125" bestFit="1" customWidth="1"/>
    <col min="15" max="21" width="13.625" customWidth="1"/>
  </cols>
  <sheetData>
    <row r="1" spans="1:21">
      <c r="A1" s="10" t="s">
        <v>73</v>
      </c>
      <c r="B1" s="12" t="s">
        <v>75</v>
      </c>
      <c r="C1" s="10" t="s">
        <v>82</v>
      </c>
      <c r="D1" s="10" t="s">
        <v>83</v>
      </c>
      <c r="E1" s="10" t="s">
        <v>84</v>
      </c>
      <c r="F1" s="10" t="s">
        <v>85</v>
      </c>
      <c r="G1" s="10" t="s">
        <v>88</v>
      </c>
      <c r="H1" s="10" t="s">
        <v>76</v>
      </c>
      <c r="I1" s="10" t="s">
        <v>89</v>
      </c>
      <c r="J1" s="10" t="s">
        <v>77</v>
      </c>
      <c r="K1" s="129" t="s">
        <v>124</v>
      </c>
      <c r="L1" s="523" t="s">
        <v>398</v>
      </c>
      <c r="M1" s="524" t="s">
        <v>455</v>
      </c>
      <c r="N1" s="6" t="s">
        <v>77</v>
      </c>
      <c r="O1" s="6" t="s">
        <v>75</v>
      </c>
      <c r="P1" s="6" t="s">
        <v>82</v>
      </c>
      <c r="Q1" s="6" t="s">
        <v>83</v>
      </c>
      <c r="R1" s="6" t="s">
        <v>84</v>
      </c>
      <c r="S1" s="6" t="s">
        <v>85</v>
      </c>
      <c r="T1" s="6" t="s">
        <v>456</v>
      </c>
      <c r="U1" s="6" t="s">
        <v>457</v>
      </c>
    </row>
    <row r="2" spans="1:21">
      <c r="A2" s="6" t="str">
        <f>IF(受験者名簿!C8="","",受験者名簿!A8)</f>
        <v/>
      </c>
      <c r="B2" s="7" t="str">
        <f>IF(受験者名簿!J8="","",TEXT(SUBSTITUTE(受験者名簿!J8,".","/"),"yyyy/mm/dd"))</f>
        <v/>
      </c>
      <c r="C2" s="6" t="str">
        <f>IF(受験者名簿!C8="","",TRIM(受験者名簿!C8))</f>
        <v/>
      </c>
      <c r="D2" s="6" t="str">
        <f>IF(受験者名簿!D8="","",TRIM(受験者名簿!D8))</f>
        <v/>
      </c>
      <c r="E2" s="6" t="str">
        <f>IF(受験者名簿!E8="","",DBCS(TRIM(PHONETIC(受験者名簿!E8))))</f>
        <v/>
      </c>
      <c r="F2" s="6" t="str">
        <f>IF(受験者名簿!F8="","",DBCS(TRIM(PHONETIC(受験者名簿!F8))))</f>
        <v/>
      </c>
      <c r="G2" s="7" t="str">
        <f>IF(受験者名簿!R8="","",受験者名簿!R8)</f>
        <v/>
      </c>
      <c r="H2" s="7" t="str">
        <f>IF(G2="","",IF(受験者名簿!K8="","後",受験者名簿!K8))</f>
        <v/>
      </c>
      <c r="I2" s="7" t="str">
        <f>IF(受験者名簿!S8="","",受験者名簿!S8)</f>
        <v/>
      </c>
      <c r="J2" s="6" t="str">
        <f>IF(受験者名簿!I8="","",TRIM(受験者名簿!I8))</f>
        <v/>
      </c>
      <c r="K2" s="7" t="str">
        <f>IF($C2="","",申込責任者!$N$23)</f>
        <v/>
      </c>
      <c r="L2" s="6" t="str">
        <f>IF(C2="","",申込責任者!$N$11)</f>
        <v/>
      </c>
      <c r="M2" s="6" t="str">
        <f>IFERROR(IF(AND(O2=1,P2=1,Q2=1,R2=1,S2=1,T2=1,U2=1),"あり","なし"),"要確認")</f>
        <v>なし</v>
      </c>
      <c r="N2" s="6" t="str">
        <f>IF(J2&lt;&gt;"",IF(J2=(_xlfn.XLOOKUP($J2,HP同意貼付!$H:$H,HP同意貼付!H:H)),1,0),"")</f>
        <v/>
      </c>
      <c r="O2" s="6" t="str">
        <f>IF(B2&lt;&gt;"",IF(B2=TEXT((_xlfn.XLOOKUP($J2,HP同意貼付!$H:$H,HP同意貼付!G:G)),"yyyy/mm/dd"),1,0),"")</f>
        <v/>
      </c>
      <c r="P2" s="6" t="str">
        <f>IF(C2&lt;&gt;"",IF(C2=(_xlfn.XLOOKUP($J2,HP同意貼付!$H:$H,HP同意貼付!B:B)),1,0),"")</f>
        <v/>
      </c>
      <c r="Q2" s="6" t="str">
        <f>IF(D2&lt;&gt;"",IF(D2=(_xlfn.XLOOKUP($J2,HP同意貼付!$H:$H,HP同意貼付!C:C)),1,0),"")</f>
        <v/>
      </c>
      <c r="R2" s="6" t="str">
        <f>IF(E2&lt;&gt;"",IF(E2=(_xlfn.XLOOKUP($J2,HP同意貼付!$H:$H,HP同意貼付!D:D)),1,0),"")</f>
        <v/>
      </c>
      <c r="S2" s="6" t="str">
        <f>IF(F2&lt;&gt;"",IF(F2=(_xlfn.XLOOKUP($J2,HP同意貼付!$H:$H,HP同意貼付!E:E)),1,0),"")</f>
        <v/>
      </c>
      <c r="T2" s="6" t="str">
        <f>IF(K2&lt;&gt;"",IF(K2=(_xlfn.XLOOKUP($J2,HP同意貼付!$H:$H,HP同意貼付!K:K)),1,0),"")</f>
        <v/>
      </c>
      <c r="U2" s="6" t="str">
        <f>IF(L2&lt;&gt;"",IF(L2=(_xlfn.XLOOKUP($J2,HP同意貼付!$H:$H,HP同意貼付!A:A)),1,0),"")</f>
        <v/>
      </c>
    </row>
    <row r="3" spans="1:21">
      <c r="A3" s="6" t="str">
        <f>IF(受験者名簿!C9="","",受験者名簿!A9)</f>
        <v/>
      </c>
      <c r="B3" s="7" t="str">
        <f>IF(受験者名簿!J9="","",TEXT(SUBSTITUTE(受験者名簿!J9,".","/"),"yyyy/mm/dd"))</f>
        <v/>
      </c>
      <c r="C3" s="6" t="str">
        <f>IF(受験者名簿!C9="","",TRIM(受験者名簿!C9))</f>
        <v/>
      </c>
      <c r="D3" s="6" t="str">
        <f>IF(受験者名簿!D9="","",TRIM(受験者名簿!D9))</f>
        <v/>
      </c>
      <c r="E3" s="6" t="str">
        <f>IF(受験者名簿!E9="","",DBCS(TRIM(PHONETIC(受験者名簿!E9))))</f>
        <v/>
      </c>
      <c r="F3" s="6" t="str">
        <f>IF(受験者名簿!F9="","",DBCS(TRIM(PHONETIC(受験者名簿!F9))))</f>
        <v/>
      </c>
      <c r="G3" s="7" t="str">
        <f>IF(受験者名簿!R9="","",受験者名簿!R9)</f>
        <v/>
      </c>
      <c r="H3" s="7" t="str">
        <f>IF(G3="","",IF(受験者名簿!K9="","後",受験者名簿!K9))</f>
        <v/>
      </c>
      <c r="I3" s="7" t="str">
        <f>IF(受験者名簿!S9="","",受験者名簿!S9)</f>
        <v/>
      </c>
      <c r="J3" s="6" t="str">
        <f>IF(受験者名簿!I9="","",TRIM(受験者名簿!I9))</f>
        <v/>
      </c>
      <c r="K3" s="7" t="str">
        <f>IF($C3="","",申込責任者!$N$23)</f>
        <v/>
      </c>
      <c r="L3" s="6" t="str">
        <f>IF(C3="","",申込責任者!$N$11)</f>
        <v/>
      </c>
      <c r="M3" s="6" t="str">
        <f>IFERROR(IF(AND(O3=1,P3=1,Q3=1,R3=1,S3=1,T3=1,U3=1),"あり","なし"),"要確認")</f>
        <v>なし</v>
      </c>
      <c r="N3" s="6" t="str">
        <f>IF(J3&lt;&gt;"",IF(J3=(_xlfn.XLOOKUP($J3,HP同意貼付!$H:$H,HP同意貼付!H:H)),1,0),"")</f>
        <v/>
      </c>
      <c r="O3" s="6" t="str">
        <f>IF(B3&lt;&gt;"",IF(B3=TEXT((_xlfn.XLOOKUP($J3,HP同意貼付!$H:$H,HP同意貼付!G:G)),"yyyy/mm/dd"),1,0),"")</f>
        <v/>
      </c>
      <c r="P3" s="6" t="str">
        <f>IF(C3&lt;&gt;"",IF(C3=(_xlfn.XLOOKUP($J3,HP同意貼付!$H:$H,HP同意貼付!B:B)),1,0),"")</f>
        <v/>
      </c>
      <c r="Q3" s="6" t="str">
        <f>IF(D3&lt;&gt;"",IF(D3=(_xlfn.XLOOKUP($J3,HP同意貼付!$H:$H,HP同意貼付!C:C)),1,0),"")</f>
        <v/>
      </c>
      <c r="R3" s="6" t="str">
        <f>IF(E3&lt;&gt;"",IF(E3=(_xlfn.XLOOKUP($J3,HP同意貼付!$H:$H,HP同意貼付!D:D)),1,0),"")</f>
        <v/>
      </c>
      <c r="S3" s="6" t="str">
        <f>IF(F3&lt;&gt;"",IF(F3=(_xlfn.XLOOKUP($J3,HP同意貼付!$H:$H,HP同意貼付!E:E)),1,0),"")</f>
        <v/>
      </c>
      <c r="T3" s="6" t="str">
        <f>IF(K3&lt;&gt;"",IF(K3=(_xlfn.XLOOKUP($J3,HP同意貼付!$H:$H,HP同意貼付!K:K)),1,0),"")</f>
        <v/>
      </c>
      <c r="U3" s="6" t="str">
        <f>IF(L3&lt;&gt;"",IF(L3=(_xlfn.XLOOKUP($J3,HP同意貼付!$H:$H,HP同意貼付!A:A)),1,0),"")</f>
        <v/>
      </c>
    </row>
    <row r="4" spans="1:21">
      <c r="A4" s="6" t="str">
        <f>IF(受験者名簿!C10="","",受験者名簿!A10)</f>
        <v/>
      </c>
      <c r="B4" s="7" t="str">
        <f>IF(受験者名簿!J10="","",TEXT(SUBSTITUTE(受験者名簿!J10,".","/"),"yyyy/mm/dd"))</f>
        <v/>
      </c>
      <c r="C4" s="6" t="str">
        <f>IF(受験者名簿!C10="","",TRIM(受験者名簿!C10))</f>
        <v/>
      </c>
      <c r="D4" s="6" t="str">
        <f>IF(受験者名簿!D10="","",TRIM(受験者名簿!D10))</f>
        <v/>
      </c>
      <c r="E4" s="6" t="str">
        <f>IF(受験者名簿!E10="","",DBCS(TRIM(PHONETIC(受験者名簿!E10))))</f>
        <v/>
      </c>
      <c r="F4" s="6" t="str">
        <f>IF(受験者名簿!F10="","",DBCS(TRIM(PHONETIC(受験者名簿!F10))))</f>
        <v/>
      </c>
      <c r="G4" s="7" t="str">
        <f>IF(受験者名簿!R10="","",受験者名簿!R10)</f>
        <v/>
      </c>
      <c r="H4" s="7" t="str">
        <f>IF(G4="","",IF(受験者名簿!K10="","後",受験者名簿!K10))</f>
        <v/>
      </c>
      <c r="I4" s="7" t="str">
        <f>IF(受験者名簿!S10="","",受験者名簿!S10)</f>
        <v/>
      </c>
      <c r="J4" s="6" t="str">
        <f>IF(受験者名簿!I10="","",TRIM(受験者名簿!I10))</f>
        <v/>
      </c>
      <c r="K4" s="7" t="str">
        <f>IF($C4="","",申込責任者!$N$23)</f>
        <v/>
      </c>
      <c r="L4" s="6" t="str">
        <f>IF(C4="","",申込責任者!$N$11)</f>
        <v/>
      </c>
      <c r="M4" s="6" t="str">
        <f t="shared" ref="M4:M66" si="0">IFERROR(IF(AND(O4=1,P4=1,Q4=1,R4=1,S4=1,T4=1,U4=1),"あり","なし"),"要確認")</f>
        <v>なし</v>
      </c>
      <c r="N4" s="6" t="str">
        <f>IF(J4&lt;&gt;"",IF(J4=(_xlfn.XLOOKUP($J4,HP同意貼付!$H:$H,HP同意貼付!H:H)),1,0),"")</f>
        <v/>
      </c>
      <c r="O4" s="6" t="str">
        <f>IF(B4&lt;&gt;"",IF(B4=TEXT((_xlfn.XLOOKUP($J4,HP同意貼付!$H:$H,HP同意貼付!G:G)),"yyyy/mm/dd"),1,0),"")</f>
        <v/>
      </c>
      <c r="P4" s="6" t="str">
        <f>IF(C4&lt;&gt;"",IF(C4=(_xlfn.XLOOKUP($J4,HP同意貼付!$H:$H,HP同意貼付!B:B)),1,0),"")</f>
        <v/>
      </c>
      <c r="Q4" s="6" t="str">
        <f>IF(D4&lt;&gt;"",IF(D4=(_xlfn.XLOOKUP($J4,HP同意貼付!$H:$H,HP同意貼付!C:C)),1,0),"")</f>
        <v/>
      </c>
      <c r="R4" s="6" t="str">
        <f>IF(E4&lt;&gt;"",IF(E4=(_xlfn.XLOOKUP($J4,HP同意貼付!$H:$H,HP同意貼付!D:D)),1,0),"")</f>
        <v/>
      </c>
      <c r="S4" s="6" t="str">
        <f>IF(F4&lt;&gt;"",IF(F4=(_xlfn.XLOOKUP($J4,HP同意貼付!$H:$H,HP同意貼付!E:E)),1,0),"")</f>
        <v/>
      </c>
      <c r="T4" s="6" t="str">
        <f>IF(K4&lt;&gt;"",IF(K4=(_xlfn.XLOOKUP($J4,HP同意貼付!$H:$H,HP同意貼付!K:K)),1,0),"")</f>
        <v/>
      </c>
      <c r="U4" s="6" t="str">
        <f>IF(L4&lt;&gt;"",IF(L4=(_xlfn.XLOOKUP($J4,HP同意貼付!$H:$H,HP同意貼付!A:A)),1,0),"")</f>
        <v/>
      </c>
    </row>
    <row r="5" spans="1:21">
      <c r="A5" s="6" t="str">
        <f>IF(受験者名簿!C11="","",受験者名簿!A11)</f>
        <v/>
      </c>
      <c r="B5" s="7" t="str">
        <f>IF(受験者名簿!J11="","",TEXT(SUBSTITUTE(受験者名簿!J11,".","/"),"yyyy/mm/dd"))</f>
        <v/>
      </c>
      <c r="C5" s="6" t="str">
        <f>IF(受験者名簿!C11="","",TRIM(受験者名簿!C11))</f>
        <v/>
      </c>
      <c r="D5" s="6" t="str">
        <f>IF(受験者名簿!D11="","",TRIM(受験者名簿!D11))</f>
        <v/>
      </c>
      <c r="E5" s="6" t="str">
        <f>IF(受験者名簿!E11="","",DBCS(TRIM(PHONETIC(受験者名簿!E11))))</f>
        <v/>
      </c>
      <c r="F5" s="6" t="str">
        <f>IF(受験者名簿!F11="","",DBCS(TRIM(PHONETIC(受験者名簿!F11))))</f>
        <v/>
      </c>
      <c r="G5" s="7" t="str">
        <f>IF(受験者名簿!R11="","",受験者名簿!R11)</f>
        <v/>
      </c>
      <c r="H5" s="7" t="str">
        <f>IF(G5="","",IF(受験者名簿!K11="","後",受験者名簿!K11))</f>
        <v/>
      </c>
      <c r="I5" s="7" t="str">
        <f>IF(受験者名簿!S11="","",受験者名簿!S11)</f>
        <v/>
      </c>
      <c r="J5" s="6" t="str">
        <f>IF(受験者名簿!I11="","",TRIM(受験者名簿!I11))</f>
        <v/>
      </c>
      <c r="K5" s="7" t="str">
        <f>IF($C5="","",申込責任者!$N$23)</f>
        <v/>
      </c>
      <c r="L5" s="6" t="str">
        <f>IF(C5="","",申込責任者!$N$11)</f>
        <v/>
      </c>
      <c r="M5" s="6" t="str">
        <f t="shared" si="0"/>
        <v>なし</v>
      </c>
      <c r="N5" s="6" t="str">
        <f>IF(J5&lt;&gt;"",IF(J5=(_xlfn.XLOOKUP($J5,HP同意貼付!$H:$H,HP同意貼付!H:H)),1,0),"")</f>
        <v/>
      </c>
      <c r="O5" s="6" t="str">
        <f>IF(B5&lt;&gt;"",IF(B5=TEXT((_xlfn.XLOOKUP($J5,HP同意貼付!$H:$H,HP同意貼付!G:G)),"yyyy/mm/dd"),1,0),"")</f>
        <v/>
      </c>
      <c r="P5" s="6" t="str">
        <f>IF(C5&lt;&gt;"",IF(C5=(_xlfn.XLOOKUP($J5,HP同意貼付!$H:$H,HP同意貼付!B:B)),1,0),"")</f>
        <v/>
      </c>
      <c r="Q5" s="6" t="str">
        <f>IF(D5&lt;&gt;"",IF(D5=(_xlfn.XLOOKUP($J5,HP同意貼付!$H:$H,HP同意貼付!C:C)),1,0),"")</f>
        <v/>
      </c>
      <c r="R5" s="6" t="str">
        <f>IF(E5&lt;&gt;"",IF(E5=(_xlfn.XLOOKUP($J5,HP同意貼付!$H:$H,HP同意貼付!D:D)),1,0),"")</f>
        <v/>
      </c>
      <c r="S5" s="6" t="str">
        <f>IF(F5&lt;&gt;"",IF(F5=(_xlfn.XLOOKUP($J5,HP同意貼付!$H:$H,HP同意貼付!E:E)),1,0),"")</f>
        <v/>
      </c>
      <c r="T5" s="6" t="str">
        <f>IF(K5&lt;&gt;"",IF(K5=(_xlfn.XLOOKUP($J5,HP同意貼付!$H:$H,HP同意貼付!K:K)),1,0),"")</f>
        <v/>
      </c>
      <c r="U5" s="6" t="str">
        <f>IF(L5&lt;&gt;"",IF(L5=(_xlfn.XLOOKUP($J5,HP同意貼付!$H:$H,HP同意貼付!A:A)),1,0),"")</f>
        <v/>
      </c>
    </row>
    <row r="6" spans="1:21">
      <c r="A6" s="6" t="str">
        <f>IF(受験者名簿!C12="","",受験者名簿!A12)</f>
        <v/>
      </c>
      <c r="B6" s="7" t="str">
        <f>IF(受験者名簿!J12="","",TEXT(SUBSTITUTE(受験者名簿!J12,".","/"),"yyyy/mm/dd"))</f>
        <v/>
      </c>
      <c r="C6" s="6" t="str">
        <f>IF(受験者名簿!C12="","",TRIM(受験者名簿!C12))</f>
        <v/>
      </c>
      <c r="D6" s="6" t="str">
        <f>IF(受験者名簿!D12="","",TRIM(受験者名簿!D12))</f>
        <v/>
      </c>
      <c r="E6" s="6" t="str">
        <f>IF(受験者名簿!E12="","",DBCS(TRIM(PHONETIC(受験者名簿!E12))))</f>
        <v/>
      </c>
      <c r="F6" s="6" t="str">
        <f>IF(受験者名簿!F12="","",DBCS(TRIM(PHONETIC(受験者名簿!F12))))</f>
        <v/>
      </c>
      <c r="G6" s="7" t="str">
        <f>IF(受験者名簿!R12="","",受験者名簿!R12)</f>
        <v/>
      </c>
      <c r="H6" s="7" t="str">
        <f>IF(G6="","",IF(受験者名簿!K12="","後",受験者名簿!K12))</f>
        <v/>
      </c>
      <c r="I6" s="7" t="str">
        <f>IF(受験者名簿!S12="","",受験者名簿!S12)</f>
        <v/>
      </c>
      <c r="J6" s="6" t="str">
        <f>IF(受験者名簿!I12="","",TRIM(受験者名簿!I12))</f>
        <v/>
      </c>
      <c r="K6" s="7" t="str">
        <f>IF($C6="","",申込責任者!$N$23)</f>
        <v/>
      </c>
      <c r="L6" s="6" t="str">
        <f>IF(C6="","",申込責任者!$N$11)</f>
        <v/>
      </c>
      <c r="M6" s="6" t="str">
        <f t="shared" si="0"/>
        <v>なし</v>
      </c>
      <c r="N6" s="6" t="str">
        <f>IF(J6&lt;&gt;"",IF(J6=(_xlfn.XLOOKUP($J6,HP同意貼付!$H:$H,HP同意貼付!H:H)),1,0),"")</f>
        <v/>
      </c>
      <c r="O6" s="6" t="str">
        <f>IF(B6&lt;&gt;"",IF(B6=TEXT((_xlfn.XLOOKUP($J6,HP同意貼付!$H:$H,HP同意貼付!G:G)),"yyyy/mm/dd"),1,0),"")</f>
        <v/>
      </c>
      <c r="P6" s="6" t="str">
        <f>IF(C6&lt;&gt;"",IF(C6=(_xlfn.XLOOKUP($J6,HP同意貼付!$H:$H,HP同意貼付!B:B)),1,0),"")</f>
        <v/>
      </c>
      <c r="Q6" s="6" t="str">
        <f>IF(D6&lt;&gt;"",IF(D6=(_xlfn.XLOOKUP($J6,HP同意貼付!$H:$H,HP同意貼付!C:C)),1,0),"")</f>
        <v/>
      </c>
      <c r="R6" s="6" t="str">
        <f>IF(E6&lt;&gt;"",IF(E6=(_xlfn.XLOOKUP($J6,HP同意貼付!$H:$H,HP同意貼付!D:D)),1,0),"")</f>
        <v/>
      </c>
      <c r="S6" s="6" t="str">
        <f>IF(F6&lt;&gt;"",IF(F6=(_xlfn.XLOOKUP($J6,HP同意貼付!$H:$H,HP同意貼付!E:E)),1,0),"")</f>
        <v/>
      </c>
      <c r="T6" s="6" t="str">
        <f>IF(K6&lt;&gt;"",IF(K6=(_xlfn.XLOOKUP($J6,HP同意貼付!$H:$H,HP同意貼付!K:K)),1,0),"")</f>
        <v/>
      </c>
      <c r="U6" s="6" t="str">
        <f>IF(L6&lt;&gt;"",IF(L6=(_xlfn.XLOOKUP($J6,HP同意貼付!$H:$H,HP同意貼付!A:A)),1,0),"")</f>
        <v/>
      </c>
    </row>
    <row r="7" spans="1:21">
      <c r="A7" s="6" t="str">
        <f>IF(受験者名簿!C13="","",受験者名簿!A13)</f>
        <v/>
      </c>
      <c r="B7" s="7" t="str">
        <f>IF(受験者名簿!J13="","",TEXT(SUBSTITUTE(受験者名簿!J13,".","/"),"yyyy/mm/dd"))</f>
        <v/>
      </c>
      <c r="C7" s="6" t="str">
        <f>IF(受験者名簿!C13="","",TRIM(受験者名簿!C13))</f>
        <v/>
      </c>
      <c r="D7" s="6" t="str">
        <f>IF(受験者名簿!D13="","",TRIM(受験者名簿!D13))</f>
        <v/>
      </c>
      <c r="E7" s="6" t="str">
        <f>IF(受験者名簿!E13="","",DBCS(TRIM(PHONETIC(受験者名簿!E13))))</f>
        <v/>
      </c>
      <c r="F7" s="6" t="str">
        <f>IF(受験者名簿!F13="","",DBCS(TRIM(PHONETIC(受験者名簿!F13))))</f>
        <v/>
      </c>
      <c r="G7" s="7" t="str">
        <f>IF(受験者名簿!R13="","",受験者名簿!R13)</f>
        <v/>
      </c>
      <c r="H7" s="7" t="str">
        <f>IF(G7="","",IF(受験者名簿!K13="","後",受験者名簿!K13))</f>
        <v/>
      </c>
      <c r="I7" s="7" t="str">
        <f>IF(受験者名簿!S13="","",受験者名簿!S13)</f>
        <v/>
      </c>
      <c r="J7" s="6" t="str">
        <f>IF(受験者名簿!I13="","",TRIM(受験者名簿!I13))</f>
        <v/>
      </c>
      <c r="K7" s="7" t="str">
        <f>IF($C7="","",申込責任者!$N$23)</f>
        <v/>
      </c>
      <c r="L7" s="6" t="str">
        <f>IF(C7="","",申込責任者!$N$11)</f>
        <v/>
      </c>
      <c r="M7" s="6" t="str">
        <f t="shared" si="0"/>
        <v>なし</v>
      </c>
      <c r="N7" s="6" t="str">
        <f>IF(J7&lt;&gt;"",IF(J7=(_xlfn.XLOOKUP($J7,HP同意貼付!$H:$H,HP同意貼付!H:H)),1,0),"")</f>
        <v/>
      </c>
      <c r="O7" s="6" t="str">
        <f>IF(B7&lt;&gt;"",IF(B7=TEXT((_xlfn.XLOOKUP($J7,HP同意貼付!$H:$H,HP同意貼付!G:G)),"yyyy/mm/dd"),1,0),"")</f>
        <v/>
      </c>
      <c r="P7" s="6" t="str">
        <f>IF(C7&lt;&gt;"",IF(C7=(_xlfn.XLOOKUP($J7,HP同意貼付!$H:$H,HP同意貼付!B:B)),1,0),"")</f>
        <v/>
      </c>
      <c r="Q7" s="6" t="str">
        <f>IF(D7&lt;&gt;"",IF(D7=(_xlfn.XLOOKUP($J7,HP同意貼付!$H:$H,HP同意貼付!C:C)),1,0),"")</f>
        <v/>
      </c>
      <c r="R7" s="6" t="str">
        <f>IF(E7&lt;&gt;"",IF(E7=(_xlfn.XLOOKUP($J7,HP同意貼付!$H:$H,HP同意貼付!D:D)),1,0),"")</f>
        <v/>
      </c>
      <c r="S7" s="6" t="str">
        <f>IF(F7&lt;&gt;"",IF(F7=(_xlfn.XLOOKUP($J7,HP同意貼付!$H:$H,HP同意貼付!E:E)),1,0),"")</f>
        <v/>
      </c>
      <c r="T7" s="6" t="str">
        <f>IF(K7&lt;&gt;"",IF(K7=(_xlfn.XLOOKUP($J7,HP同意貼付!$H:$H,HP同意貼付!K:K)),1,0),"")</f>
        <v/>
      </c>
      <c r="U7" s="6" t="str">
        <f>IF(L7&lt;&gt;"",IF(L7=(_xlfn.XLOOKUP($J7,HP同意貼付!$H:$H,HP同意貼付!A:A)),1,0),"")</f>
        <v/>
      </c>
    </row>
    <row r="8" spans="1:21">
      <c r="A8" s="6" t="str">
        <f>IF(受験者名簿!C14="","",受験者名簿!A14)</f>
        <v/>
      </c>
      <c r="B8" s="7" t="str">
        <f>IF(受験者名簿!J14="","",TEXT(SUBSTITUTE(受験者名簿!J14,".","/"),"yyyy/mm/dd"))</f>
        <v/>
      </c>
      <c r="C8" s="6" t="str">
        <f>IF(受験者名簿!C14="","",TRIM(受験者名簿!C14))</f>
        <v/>
      </c>
      <c r="D8" s="6" t="str">
        <f>IF(受験者名簿!D14="","",TRIM(受験者名簿!D14))</f>
        <v/>
      </c>
      <c r="E8" s="6" t="str">
        <f>IF(受験者名簿!E14="","",DBCS(TRIM(PHONETIC(受験者名簿!E14))))</f>
        <v/>
      </c>
      <c r="F8" s="6" t="str">
        <f>IF(受験者名簿!F14="","",DBCS(TRIM(PHONETIC(受験者名簿!F14))))</f>
        <v/>
      </c>
      <c r="G8" s="7" t="str">
        <f>IF(受験者名簿!R14="","",受験者名簿!R14)</f>
        <v/>
      </c>
      <c r="H8" s="7" t="str">
        <f>IF(G8="","",IF(受験者名簿!K14="","後",受験者名簿!K14))</f>
        <v/>
      </c>
      <c r="I8" s="7" t="str">
        <f>IF(受験者名簿!S14="","",受験者名簿!S14)</f>
        <v/>
      </c>
      <c r="J8" s="6" t="str">
        <f>IF(受験者名簿!I14="","",TRIM(受験者名簿!I14))</f>
        <v/>
      </c>
      <c r="K8" s="7" t="str">
        <f>IF($C8="","",申込責任者!$N$23)</f>
        <v/>
      </c>
      <c r="L8" s="6" t="str">
        <f>IF(C8="","",申込責任者!$N$11)</f>
        <v/>
      </c>
      <c r="M8" s="6" t="str">
        <f t="shared" si="0"/>
        <v>なし</v>
      </c>
      <c r="N8" s="6" t="str">
        <f>IF(J8&lt;&gt;"",IF(J8=(_xlfn.XLOOKUP($J8,HP同意貼付!$H:$H,HP同意貼付!H:H)),1,0),"")</f>
        <v/>
      </c>
      <c r="O8" s="6" t="str">
        <f>IF(B8&lt;&gt;"",IF(B8=TEXT((_xlfn.XLOOKUP($J8,HP同意貼付!$H:$H,HP同意貼付!G:G)),"yyyy/mm/dd"),1,0),"")</f>
        <v/>
      </c>
      <c r="P8" s="6" t="str">
        <f>IF(C8&lt;&gt;"",IF(C8=(_xlfn.XLOOKUP($J8,HP同意貼付!$H:$H,HP同意貼付!B:B)),1,0),"")</f>
        <v/>
      </c>
      <c r="Q8" s="6" t="str">
        <f>IF(D8&lt;&gt;"",IF(D8=(_xlfn.XLOOKUP($J8,HP同意貼付!$H:$H,HP同意貼付!C:C)),1,0),"")</f>
        <v/>
      </c>
      <c r="R8" s="6" t="str">
        <f>IF(E8&lt;&gt;"",IF(E8=(_xlfn.XLOOKUP($J8,HP同意貼付!$H:$H,HP同意貼付!D:D)),1,0),"")</f>
        <v/>
      </c>
      <c r="S8" s="6" t="str">
        <f>IF(F8&lt;&gt;"",IF(F8=(_xlfn.XLOOKUP($J8,HP同意貼付!$H:$H,HP同意貼付!E:E)),1,0),"")</f>
        <v/>
      </c>
      <c r="T8" s="6" t="str">
        <f>IF(K8&lt;&gt;"",IF(K8=(_xlfn.XLOOKUP($J8,HP同意貼付!$H:$H,HP同意貼付!K:K)),1,0),"")</f>
        <v/>
      </c>
      <c r="U8" s="6" t="str">
        <f>IF(L8&lt;&gt;"",IF(L8=(_xlfn.XLOOKUP($J8,HP同意貼付!$H:$H,HP同意貼付!A:A)),1,0),"")</f>
        <v/>
      </c>
    </row>
    <row r="9" spans="1:21">
      <c r="A9" s="6" t="str">
        <f>IF(受験者名簿!C15="","",受験者名簿!A15)</f>
        <v/>
      </c>
      <c r="B9" s="7" t="str">
        <f>IF(受験者名簿!J15="","",TEXT(SUBSTITUTE(受験者名簿!J15,".","/"),"yyyy/mm/dd"))</f>
        <v/>
      </c>
      <c r="C9" s="6" t="str">
        <f>IF(受験者名簿!C15="","",TRIM(受験者名簿!C15))</f>
        <v/>
      </c>
      <c r="D9" s="6" t="str">
        <f>IF(受験者名簿!D15="","",TRIM(受験者名簿!D15))</f>
        <v/>
      </c>
      <c r="E9" s="6" t="str">
        <f>IF(受験者名簿!E15="","",DBCS(TRIM(PHONETIC(受験者名簿!E15))))</f>
        <v/>
      </c>
      <c r="F9" s="6" t="str">
        <f>IF(受験者名簿!F15="","",DBCS(TRIM(PHONETIC(受験者名簿!F15))))</f>
        <v/>
      </c>
      <c r="G9" s="7" t="str">
        <f>IF(受験者名簿!R15="","",受験者名簿!R15)</f>
        <v/>
      </c>
      <c r="H9" s="7" t="str">
        <f>IF(G9="","",IF(受験者名簿!K15="","後",受験者名簿!K15))</f>
        <v/>
      </c>
      <c r="I9" s="7" t="str">
        <f>IF(受験者名簿!S15="","",受験者名簿!S15)</f>
        <v/>
      </c>
      <c r="J9" s="6" t="str">
        <f>IF(受験者名簿!I15="","",TRIM(受験者名簿!I15))</f>
        <v/>
      </c>
      <c r="K9" s="7" t="str">
        <f>IF($C9="","",申込責任者!$N$23)</f>
        <v/>
      </c>
      <c r="L9" s="6" t="str">
        <f>IF(C9="","",申込責任者!$N$11)</f>
        <v/>
      </c>
      <c r="M9" s="6" t="str">
        <f t="shared" si="0"/>
        <v>なし</v>
      </c>
      <c r="N9" s="6" t="str">
        <f>IF(J9&lt;&gt;"",IF(J9=(_xlfn.XLOOKUP($J9,HP同意貼付!$H:$H,HP同意貼付!H:H)),1,0),"")</f>
        <v/>
      </c>
      <c r="O9" s="6" t="str">
        <f>IF(B9&lt;&gt;"",IF(B9=TEXT((_xlfn.XLOOKUP($J9,HP同意貼付!$H:$H,HP同意貼付!G:G)),"yyyy/mm/dd"),1,0),"")</f>
        <v/>
      </c>
      <c r="P9" s="6" t="str">
        <f>IF(C9&lt;&gt;"",IF(C9=(_xlfn.XLOOKUP($J9,HP同意貼付!$H:$H,HP同意貼付!B:B)),1,0),"")</f>
        <v/>
      </c>
      <c r="Q9" s="6" t="str">
        <f>IF(D9&lt;&gt;"",IF(D9=(_xlfn.XLOOKUP($J9,HP同意貼付!$H:$H,HP同意貼付!C:C)),1,0),"")</f>
        <v/>
      </c>
      <c r="R9" s="6" t="str">
        <f>IF(E9&lt;&gt;"",IF(E9=(_xlfn.XLOOKUP($J9,HP同意貼付!$H:$H,HP同意貼付!D:D)),1,0),"")</f>
        <v/>
      </c>
      <c r="S9" s="6" t="str">
        <f>IF(F9&lt;&gt;"",IF(F9=(_xlfn.XLOOKUP($J9,HP同意貼付!$H:$H,HP同意貼付!E:E)),1,0),"")</f>
        <v/>
      </c>
      <c r="T9" s="6" t="str">
        <f>IF(K9&lt;&gt;"",IF(K9=(_xlfn.XLOOKUP($J9,HP同意貼付!$H:$H,HP同意貼付!K:K)),1,0),"")</f>
        <v/>
      </c>
      <c r="U9" s="6" t="str">
        <f>IF(L9&lt;&gt;"",IF(L9=(_xlfn.XLOOKUP($J9,HP同意貼付!$H:$H,HP同意貼付!A:A)),1,0),"")</f>
        <v/>
      </c>
    </row>
    <row r="10" spans="1:21">
      <c r="A10" s="6" t="str">
        <f>IF(受験者名簿!C16="","",受験者名簿!A16)</f>
        <v/>
      </c>
      <c r="B10" s="7" t="str">
        <f>IF(受験者名簿!J16="","",TEXT(SUBSTITUTE(受験者名簿!J16,".","/"),"yyyy/mm/dd"))</f>
        <v/>
      </c>
      <c r="C10" s="6" t="str">
        <f>IF(受験者名簿!C16="","",TRIM(受験者名簿!C16))</f>
        <v/>
      </c>
      <c r="D10" s="6" t="str">
        <f>IF(受験者名簿!D16="","",TRIM(受験者名簿!D16))</f>
        <v/>
      </c>
      <c r="E10" s="6" t="str">
        <f>IF(受験者名簿!E16="","",DBCS(TRIM(PHONETIC(受験者名簿!E16))))</f>
        <v/>
      </c>
      <c r="F10" s="6" t="str">
        <f>IF(受験者名簿!F16="","",DBCS(TRIM(PHONETIC(受験者名簿!F16))))</f>
        <v/>
      </c>
      <c r="G10" s="7" t="str">
        <f>IF(受験者名簿!R16="","",受験者名簿!R16)</f>
        <v/>
      </c>
      <c r="H10" s="7" t="str">
        <f>IF(G10="","",IF(受験者名簿!K16="","後",受験者名簿!K16))</f>
        <v/>
      </c>
      <c r="I10" s="7" t="str">
        <f>IF(受験者名簿!S16="","",受験者名簿!S16)</f>
        <v/>
      </c>
      <c r="J10" s="6" t="str">
        <f>IF(受験者名簿!I16="","",TRIM(受験者名簿!I16))</f>
        <v/>
      </c>
      <c r="K10" s="7" t="str">
        <f>IF($C10="","",申込責任者!$N$23)</f>
        <v/>
      </c>
      <c r="L10" s="6" t="str">
        <f>IF(C10="","",申込責任者!$N$11)</f>
        <v/>
      </c>
      <c r="M10" s="6" t="str">
        <f t="shared" si="0"/>
        <v>なし</v>
      </c>
      <c r="N10" s="6" t="str">
        <f>IF(J10&lt;&gt;"",IF(J10=(_xlfn.XLOOKUP($J10,HP同意貼付!$H:$H,HP同意貼付!H:H)),1,0),"")</f>
        <v/>
      </c>
      <c r="O10" s="6" t="str">
        <f>IF(B10&lt;&gt;"",IF(B10=TEXT((_xlfn.XLOOKUP($J10,HP同意貼付!$H:$H,HP同意貼付!G:G)),"yyyy/mm/dd"),1,0),"")</f>
        <v/>
      </c>
      <c r="P10" s="6" t="str">
        <f>IF(C10&lt;&gt;"",IF(C10=(_xlfn.XLOOKUP($J10,HP同意貼付!$H:$H,HP同意貼付!B:B)),1,0),"")</f>
        <v/>
      </c>
      <c r="Q10" s="6" t="str">
        <f>IF(D10&lt;&gt;"",IF(D10=(_xlfn.XLOOKUP($J10,HP同意貼付!$H:$H,HP同意貼付!C:C)),1,0),"")</f>
        <v/>
      </c>
      <c r="R10" s="6" t="str">
        <f>IF(E10&lt;&gt;"",IF(E10=(_xlfn.XLOOKUP($J10,HP同意貼付!$H:$H,HP同意貼付!D:D)),1,0),"")</f>
        <v/>
      </c>
      <c r="S10" s="6" t="str">
        <f>IF(F10&lt;&gt;"",IF(F10=(_xlfn.XLOOKUP($J10,HP同意貼付!$H:$H,HP同意貼付!E:E)),1,0),"")</f>
        <v/>
      </c>
      <c r="T10" s="6" t="str">
        <f>IF(K10&lt;&gt;"",IF(K10=(_xlfn.XLOOKUP($J10,HP同意貼付!$H:$H,HP同意貼付!K:K)),1,0),"")</f>
        <v/>
      </c>
      <c r="U10" s="6" t="str">
        <f>IF(L10&lt;&gt;"",IF(L10=(_xlfn.XLOOKUP($J10,HP同意貼付!$H:$H,HP同意貼付!A:A)),1,0),"")</f>
        <v/>
      </c>
    </row>
    <row r="11" spans="1:21">
      <c r="A11" s="6" t="str">
        <f>IF(受験者名簿!C17="","",受験者名簿!A17)</f>
        <v/>
      </c>
      <c r="B11" s="7" t="str">
        <f>IF(受験者名簿!J17="","",TEXT(SUBSTITUTE(受験者名簿!J17,".","/"),"yyyy/mm/dd"))</f>
        <v/>
      </c>
      <c r="C11" s="6" t="str">
        <f>IF(受験者名簿!C17="","",TRIM(受験者名簿!C17))</f>
        <v/>
      </c>
      <c r="D11" s="6" t="str">
        <f>IF(受験者名簿!D17="","",TRIM(受験者名簿!D17))</f>
        <v/>
      </c>
      <c r="E11" s="6" t="str">
        <f>IF(受験者名簿!E17="","",DBCS(TRIM(PHONETIC(受験者名簿!E17))))</f>
        <v/>
      </c>
      <c r="F11" s="6" t="str">
        <f>IF(受験者名簿!F17="","",DBCS(TRIM(PHONETIC(受験者名簿!F17))))</f>
        <v/>
      </c>
      <c r="G11" s="7" t="str">
        <f>IF(受験者名簿!R17="","",受験者名簿!R17)</f>
        <v/>
      </c>
      <c r="H11" s="7" t="str">
        <f>IF(G11="","",IF(受験者名簿!K17="","後",受験者名簿!K17))</f>
        <v/>
      </c>
      <c r="I11" s="7" t="str">
        <f>IF(受験者名簿!S17="","",受験者名簿!S17)</f>
        <v/>
      </c>
      <c r="J11" s="6" t="str">
        <f>IF(受験者名簿!I17="","",TRIM(受験者名簿!I17))</f>
        <v/>
      </c>
      <c r="K11" s="7" t="str">
        <f>IF($C11="","",申込責任者!$N$23)</f>
        <v/>
      </c>
      <c r="L11" s="6" t="str">
        <f>IF(C11="","",申込責任者!$N$11)</f>
        <v/>
      </c>
      <c r="M11" s="6" t="str">
        <f t="shared" si="0"/>
        <v>なし</v>
      </c>
      <c r="N11" s="6" t="str">
        <f>IF(J11&lt;&gt;"",IF(J11=(_xlfn.XLOOKUP($J11,HP同意貼付!$H:$H,HP同意貼付!H:H)),1,0),"")</f>
        <v/>
      </c>
      <c r="O11" s="6" t="str">
        <f>IF(B11&lt;&gt;"",IF(B11=TEXT((_xlfn.XLOOKUP($J11,HP同意貼付!$H:$H,HP同意貼付!G:G)),"yyyy/mm/dd"),1,0),"")</f>
        <v/>
      </c>
      <c r="P11" s="6" t="str">
        <f>IF(C11&lt;&gt;"",IF(C11=(_xlfn.XLOOKUP($J11,HP同意貼付!$H:$H,HP同意貼付!B:B)),1,0),"")</f>
        <v/>
      </c>
      <c r="Q11" s="6" t="str">
        <f>IF(D11&lt;&gt;"",IF(D11=(_xlfn.XLOOKUP($J11,HP同意貼付!$H:$H,HP同意貼付!C:C)),1,0),"")</f>
        <v/>
      </c>
      <c r="R11" s="6" t="str">
        <f>IF(E11&lt;&gt;"",IF(E11=(_xlfn.XLOOKUP($J11,HP同意貼付!$H:$H,HP同意貼付!D:D)),1,0),"")</f>
        <v/>
      </c>
      <c r="S11" s="6" t="str">
        <f>IF(F11&lt;&gt;"",IF(F11=(_xlfn.XLOOKUP($J11,HP同意貼付!$H:$H,HP同意貼付!E:E)),1,0),"")</f>
        <v/>
      </c>
      <c r="T11" s="6" t="str">
        <f>IF(K11&lt;&gt;"",IF(K11=(_xlfn.XLOOKUP($J11,HP同意貼付!$H:$H,HP同意貼付!K:K)),1,0),"")</f>
        <v/>
      </c>
      <c r="U11" s="6" t="str">
        <f>IF(L11&lt;&gt;"",IF(L11=(_xlfn.XLOOKUP($J11,HP同意貼付!$H:$H,HP同意貼付!A:A)),1,0),"")</f>
        <v/>
      </c>
    </row>
    <row r="12" spans="1:21">
      <c r="A12" s="6" t="str">
        <f>IF(受験者名簿!C18="","",受験者名簿!A18)</f>
        <v/>
      </c>
      <c r="B12" s="7" t="str">
        <f>IF(受験者名簿!J18="","",TEXT(SUBSTITUTE(受験者名簿!J18,".","/"),"yyyy/mm/dd"))</f>
        <v/>
      </c>
      <c r="C12" s="6" t="str">
        <f>IF(受験者名簿!C18="","",TRIM(受験者名簿!C18))</f>
        <v/>
      </c>
      <c r="D12" s="6" t="str">
        <f>IF(受験者名簿!D18="","",TRIM(受験者名簿!D18))</f>
        <v/>
      </c>
      <c r="E12" s="6" t="str">
        <f>IF(受験者名簿!E18="","",DBCS(TRIM(PHONETIC(受験者名簿!E18))))</f>
        <v/>
      </c>
      <c r="F12" s="6" t="str">
        <f>IF(受験者名簿!F18="","",DBCS(TRIM(PHONETIC(受験者名簿!F18))))</f>
        <v/>
      </c>
      <c r="G12" s="7" t="str">
        <f>IF(受験者名簿!R18="","",受験者名簿!R18)</f>
        <v/>
      </c>
      <c r="H12" s="7" t="str">
        <f>IF(G12="","",IF(受験者名簿!K18="","後",受験者名簿!K18))</f>
        <v/>
      </c>
      <c r="I12" s="7" t="str">
        <f>IF(受験者名簿!S18="","",受験者名簿!S18)</f>
        <v/>
      </c>
      <c r="J12" s="6" t="str">
        <f>IF(受験者名簿!I18="","",TRIM(受験者名簿!I18))</f>
        <v/>
      </c>
      <c r="K12" s="7" t="str">
        <f>IF($C12="","",申込責任者!$N$23)</f>
        <v/>
      </c>
      <c r="L12" s="6" t="str">
        <f>IF(C12="","",申込責任者!$N$11)</f>
        <v/>
      </c>
      <c r="M12" s="6" t="str">
        <f t="shared" si="0"/>
        <v>なし</v>
      </c>
      <c r="N12" s="6" t="str">
        <f>IF(J12&lt;&gt;"",IF(J12=(_xlfn.XLOOKUP($J12,HP同意貼付!$H:$H,HP同意貼付!H:H)),1,0),"")</f>
        <v/>
      </c>
      <c r="O12" s="6" t="str">
        <f>IF(B12&lt;&gt;"",IF(B12=TEXT((_xlfn.XLOOKUP($J12,HP同意貼付!$H:$H,HP同意貼付!G:G)),"yyyy/mm/dd"),1,0),"")</f>
        <v/>
      </c>
      <c r="P12" s="6" t="str">
        <f>IF(C12&lt;&gt;"",IF(C12=(_xlfn.XLOOKUP($J12,HP同意貼付!$H:$H,HP同意貼付!B:B)),1,0),"")</f>
        <v/>
      </c>
      <c r="Q12" s="6" t="str">
        <f>IF(D12&lt;&gt;"",IF(D12=(_xlfn.XLOOKUP($J12,HP同意貼付!$H:$H,HP同意貼付!C:C)),1,0),"")</f>
        <v/>
      </c>
      <c r="R12" s="6" t="str">
        <f>IF(E12&lt;&gt;"",IF(E12=(_xlfn.XLOOKUP($J12,HP同意貼付!$H:$H,HP同意貼付!D:D)),1,0),"")</f>
        <v/>
      </c>
      <c r="S12" s="6" t="str">
        <f>IF(F12&lt;&gt;"",IF(F12=(_xlfn.XLOOKUP($J12,HP同意貼付!$H:$H,HP同意貼付!E:E)),1,0),"")</f>
        <v/>
      </c>
      <c r="T12" s="6" t="str">
        <f>IF(K12&lt;&gt;"",IF(K12=(_xlfn.XLOOKUP($J12,HP同意貼付!$H:$H,HP同意貼付!K:K)),1,0),"")</f>
        <v/>
      </c>
      <c r="U12" s="6" t="str">
        <f>IF(L12&lt;&gt;"",IF(L12=(_xlfn.XLOOKUP($J12,HP同意貼付!$H:$H,HP同意貼付!A:A)),1,0),"")</f>
        <v/>
      </c>
    </row>
    <row r="13" spans="1:21">
      <c r="A13" s="6" t="str">
        <f>IF(受験者名簿!C19="","",受験者名簿!A19)</f>
        <v/>
      </c>
      <c r="B13" s="7" t="str">
        <f>IF(受験者名簿!J19="","",TEXT(SUBSTITUTE(受験者名簿!J19,".","/"),"yyyy/mm/dd"))</f>
        <v/>
      </c>
      <c r="C13" s="6" t="str">
        <f>IF(受験者名簿!C19="","",TRIM(受験者名簿!C19))</f>
        <v/>
      </c>
      <c r="D13" s="6" t="str">
        <f>IF(受験者名簿!D19="","",TRIM(受験者名簿!D19))</f>
        <v/>
      </c>
      <c r="E13" s="6" t="str">
        <f>IF(受験者名簿!E19="","",DBCS(TRIM(PHONETIC(受験者名簿!E19))))</f>
        <v/>
      </c>
      <c r="F13" s="6" t="str">
        <f>IF(受験者名簿!F19="","",DBCS(TRIM(PHONETIC(受験者名簿!F19))))</f>
        <v/>
      </c>
      <c r="G13" s="7" t="str">
        <f>IF(受験者名簿!R19="","",受験者名簿!R19)</f>
        <v/>
      </c>
      <c r="H13" s="7" t="str">
        <f>IF(G13="","",IF(受験者名簿!K19="","後",受験者名簿!K19))</f>
        <v/>
      </c>
      <c r="I13" s="7" t="str">
        <f>IF(受験者名簿!S19="","",受験者名簿!S19)</f>
        <v/>
      </c>
      <c r="J13" s="6" t="str">
        <f>IF(受験者名簿!I19="","",TRIM(受験者名簿!I19))</f>
        <v/>
      </c>
      <c r="K13" s="7" t="str">
        <f>IF($C13="","",申込責任者!$N$23)</f>
        <v/>
      </c>
      <c r="L13" s="6" t="str">
        <f>IF(C13="","",申込責任者!$N$11)</f>
        <v/>
      </c>
      <c r="M13" s="6" t="str">
        <f t="shared" si="0"/>
        <v>なし</v>
      </c>
      <c r="N13" s="6" t="str">
        <f>IF(J13&lt;&gt;"",IF(J13=(_xlfn.XLOOKUP($J13,HP同意貼付!$H:$H,HP同意貼付!H:H)),1,0),"")</f>
        <v/>
      </c>
      <c r="O13" s="6" t="str">
        <f>IF(B13&lt;&gt;"",IF(B13=TEXT((_xlfn.XLOOKUP($J13,HP同意貼付!$H:$H,HP同意貼付!G:G)),"yyyy/mm/dd"),1,0),"")</f>
        <v/>
      </c>
      <c r="P13" s="6" t="str">
        <f>IF(C13&lt;&gt;"",IF(C13=(_xlfn.XLOOKUP($J13,HP同意貼付!$H:$H,HP同意貼付!B:B)),1,0),"")</f>
        <v/>
      </c>
      <c r="Q13" s="6" t="str">
        <f>IF(D13&lt;&gt;"",IF(D13=(_xlfn.XLOOKUP($J13,HP同意貼付!$H:$H,HP同意貼付!C:C)),1,0),"")</f>
        <v/>
      </c>
      <c r="R13" s="6" t="str">
        <f>IF(E13&lt;&gt;"",IF(E13=(_xlfn.XLOOKUP($J13,HP同意貼付!$H:$H,HP同意貼付!D:D)),1,0),"")</f>
        <v/>
      </c>
      <c r="S13" s="6" t="str">
        <f>IF(F13&lt;&gt;"",IF(F13=(_xlfn.XLOOKUP($J13,HP同意貼付!$H:$H,HP同意貼付!E:E)),1,0),"")</f>
        <v/>
      </c>
      <c r="T13" s="6" t="str">
        <f>IF(K13&lt;&gt;"",IF(K13=(_xlfn.XLOOKUP($J13,HP同意貼付!$H:$H,HP同意貼付!K:K)),1,0),"")</f>
        <v/>
      </c>
      <c r="U13" s="6" t="str">
        <f>IF(L13&lt;&gt;"",IF(L13=(_xlfn.XLOOKUP($J13,HP同意貼付!$H:$H,HP同意貼付!A:A)),1,0),"")</f>
        <v/>
      </c>
    </row>
    <row r="14" spans="1:21">
      <c r="A14" s="6" t="str">
        <f>IF(受験者名簿!C20="","",受験者名簿!A20)</f>
        <v/>
      </c>
      <c r="B14" s="7" t="str">
        <f>IF(受験者名簿!J20="","",TEXT(SUBSTITUTE(受験者名簿!J20,".","/"),"yyyy/mm/dd"))</f>
        <v/>
      </c>
      <c r="C14" s="6" t="str">
        <f>IF(受験者名簿!C20="","",TRIM(受験者名簿!C20))</f>
        <v/>
      </c>
      <c r="D14" s="6" t="str">
        <f>IF(受験者名簿!D20="","",TRIM(受験者名簿!D20))</f>
        <v/>
      </c>
      <c r="E14" s="6" t="str">
        <f>IF(受験者名簿!E20="","",DBCS(TRIM(PHONETIC(受験者名簿!E20))))</f>
        <v/>
      </c>
      <c r="F14" s="6" t="str">
        <f>IF(受験者名簿!F20="","",DBCS(TRIM(PHONETIC(受験者名簿!F20))))</f>
        <v/>
      </c>
      <c r="G14" s="7" t="str">
        <f>IF(受験者名簿!R20="","",受験者名簿!R20)</f>
        <v/>
      </c>
      <c r="H14" s="7" t="str">
        <f>IF(G14="","",IF(受験者名簿!K20="","後",受験者名簿!K20))</f>
        <v/>
      </c>
      <c r="I14" s="7" t="str">
        <f>IF(受験者名簿!S20="","",受験者名簿!S20)</f>
        <v/>
      </c>
      <c r="J14" s="6" t="str">
        <f>IF(受験者名簿!I20="","",TRIM(受験者名簿!I20))</f>
        <v/>
      </c>
      <c r="K14" s="7" t="str">
        <f>IF($C14="","",申込責任者!$N$23)</f>
        <v/>
      </c>
      <c r="L14" s="6" t="str">
        <f>IF(C14="","",申込責任者!$N$11)</f>
        <v/>
      </c>
      <c r="M14" s="6" t="str">
        <f t="shared" si="0"/>
        <v>なし</v>
      </c>
      <c r="N14" s="6" t="str">
        <f>IF(J14&lt;&gt;"",IF(J14=(_xlfn.XLOOKUP($J14,HP同意貼付!$H:$H,HP同意貼付!H:H)),1,0),"")</f>
        <v/>
      </c>
      <c r="O14" s="6" t="str">
        <f>IF(B14&lt;&gt;"",IF(B14=TEXT((_xlfn.XLOOKUP($J14,HP同意貼付!$H:$H,HP同意貼付!G:G)),"yyyy/mm/dd"),1,0),"")</f>
        <v/>
      </c>
      <c r="P14" s="6" t="str">
        <f>IF(C14&lt;&gt;"",IF(C14=(_xlfn.XLOOKUP($J14,HP同意貼付!$H:$H,HP同意貼付!B:B)),1,0),"")</f>
        <v/>
      </c>
      <c r="Q14" s="6" t="str">
        <f>IF(D14&lt;&gt;"",IF(D14=(_xlfn.XLOOKUP($J14,HP同意貼付!$H:$H,HP同意貼付!C:C)),1,0),"")</f>
        <v/>
      </c>
      <c r="R14" s="6" t="str">
        <f>IF(E14&lt;&gt;"",IF(E14=(_xlfn.XLOOKUP($J14,HP同意貼付!$H:$H,HP同意貼付!D:D)),1,0),"")</f>
        <v/>
      </c>
      <c r="S14" s="6" t="str">
        <f>IF(F14&lt;&gt;"",IF(F14=(_xlfn.XLOOKUP($J14,HP同意貼付!$H:$H,HP同意貼付!E:E)),1,0),"")</f>
        <v/>
      </c>
      <c r="T14" s="6" t="str">
        <f>IF(K14&lt;&gt;"",IF(K14=(_xlfn.XLOOKUP($J14,HP同意貼付!$H:$H,HP同意貼付!K:K)),1,0),"")</f>
        <v/>
      </c>
      <c r="U14" s="6" t="str">
        <f>IF(L14&lt;&gt;"",IF(L14=(_xlfn.XLOOKUP($J14,HP同意貼付!$H:$H,HP同意貼付!A:A)),1,0),"")</f>
        <v/>
      </c>
    </row>
    <row r="15" spans="1:21">
      <c r="A15" s="6" t="str">
        <f>IF(受験者名簿!C21="","",受験者名簿!A21)</f>
        <v/>
      </c>
      <c r="B15" s="7" t="str">
        <f>IF(受験者名簿!J21="","",TEXT(SUBSTITUTE(受験者名簿!J21,".","/"),"yyyy/mm/dd"))</f>
        <v/>
      </c>
      <c r="C15" s="6" t="str">
        <f>IF(受験者名簿!C21="","",TRIM(受験者名簿!C21))</f>
        <v/>
      </c>
      <c r="D15" s="6" t="str">
        <f>IF(受験者名簿!D21="","",TRIM(受験者名簿!D21))</f>
        <v/>
      </c>
      <c r="E15" s="6" t="str">
        <f>IF(受験者名簿!E21="","",DBCS(TRIM(PHONETIC(受験者名簿!E21))))</f>
        <v/>
      </c>
      <c r="F15" s="6" t="str">
        <f>IF(受験者名簿!F21="","",DBCS(TRIM(PHONETIC(受験者名簿!F21))))</f>
        <v/>
      </c>
      <c r="G15" s="7" t="str">
        <f>IF(受験者名簿!R21="","",受験者名簿!R21)</f>
        <v/>
      </c>
      <c r="H15" s="7" t="str">
        <f>IF(G15="","",IF(受験者名簿!K21="","後",受験者名簿!K21))</f>
        <v/>
      </c>
      <c r="I15" s="7" t="str">
        <f>IF(受験者名簿!S21="","",受験者名簿!S21)</f>
        <v/>
      </c>
      <c r="J15" s="6" t="str">
        <f>IF(受験者名簿!I21="","",TRIM(受験者名簿!I21))</f>
        <v/>
      </c>
      <c r="K15" s="7" t="str">
        <f>IF($C15="","",申込責任者!$N$23)</f>
        <v/>
      </c>
      <c r="L15" s="6" t="str">
        <f>IF(C15="","",申込責任者!$N$11)</f>
        <v/>
      </c>
      <c r="M15" s="6" t="str">
        <f t="shared" si="0"/>
        <v>なし</v>
      </c>
      <c r="N15" s="6" t="str">
        <f>IF(J15&lt;&gt;"",IF(J15=(_xlfn.XLOOKUP($J15,HP同意貼付!$H:$H,HP同意貼付!H:H)),1,0),"")</f>
        <v/>
      </c>
      <c r="O15" s="6" t="str">
        <f>IF(B15&lt;&gt;"",IF(B15=TEXT((_xlfn.XLOOKUP($J15,HP同意貼付!$H:$H,HP同意貼付!G:G)),"yyyy/mm/dd"),1,0),"")</f>
        <v/>
      </c>
      <c r="P15" s="6" t="str">
        <f>IF(C15&lt;&gt;"",IF(C15=(_xlfn.XLOOKUP($J15,HP同意貼付!$H:$H,HP同意貼付!B:B)),1,0),"")</f>
        <v/>
      </c>
      <c r="Q15" s="6" t="str">
        <f>IF(D15&lt;&gt;"",IF(D15=(_xlfn.XLOOKUP($J15,HP同意貼付!$H:$H,HP同意貼付!C:C)),1,0),"")</f>
        <v/>
      </c>
      <c r="R15" s="6" t="str">
        <f>IF(E15&lt;&gt;"",IF(E15=(_xlfn.XLOOKUP($J15,HP同意貼付!$H:$H,HP同意貼付!D:D)),1,0),"")</f>
        <v/>
      </c>
      <c r="S15" s="6" t="str">
        <f>IF(F15&lt;&gt;"",IF(F15=(_xlfn.XLOOKUP($J15,HP同意貼付!$H:$H,HP同意貼付!E:E)),1,0),"")</f>
        <v/>
      </c>
      <c r="T15" s="6" t="str">
        <f>IF(K15&lt;&gt;"",IF(K15=(_xlfn.XLOOKUP($J15,HP同意貼付!$H:$H,HP同意貼付!K:K)),1,0),"")</f>
        <v/>
      </c>
      <c r="U15" s="6" t="str">
        <f>IF(L15&lt;&gt;"",IF(L15=(_xlfn.XLOOKUP($J15,HP同意貼付!$H:$H,HP同意貼付!A:A)),1,0),"")</f>
        <v/>
      </c>
    </row>
    <row r="16" spans="1:21">
      <c r="A16" s="6" t="str">
        <f>IF(受験者名簿!C22="","",受験者名簿!A22)</f>
        <v/>
      </c>
      <c r="B16" s="7" t="str">
        <f>IF(受験者名簿!J22="","",TEXT(SUBSTITUTE(受験者名簿!J22,".","/"),"yyyy/mm/dd"))</f>
        <v/>
      </c>
      <c r="C16" s="6" t="str">
        <f>IF(受験者名簿!C22="","",TRIM(受験者名簿!C22))</f>
        <v/>
      </c>
      <c r="D16" s="6" t="str">
        <f>IF(受験者名簿!D22="","",TRIM(受験者名簿!D22))</f>
        <v/>
      </c>
      <c r="E16" s="6" t="str">
        <f>IF(受験者名簿!E22="","",DBCS(TRIM(PHONETIC(受験者名簿!E22))))</f>
        <v/>
      </c>
      <c r="F16" s="6" t="str">
        <f>IF(受験者名簿!F22="","",DBCS(TRIM(PHONETIC(受験者名簿!F22))))</f>
        <v/>
      </c>
      <c r="G16" s="7" t="str">
        <f>IF(受験者名簿!R22="","",受験者名簿!R22)</f>
        <v/>
      </c>
      <c r="H16" s="7" t="str">
        <f>IF(G16="","",IF(受験者名簿!K22="","後",受験者名簿!K22))</f>
        <v/>
      </c>
      <c r="I16" s="7" t="str">
        <f>IF(受験者名簿!S22="","",受験者名簿!S22)</f>
        <v/>
      </c>
      <c r="J16" s="6" t="str">
        <f>IF(受験者名簿!I22="","",TRIM(受験者名簿!I22))</f>
        <v/>
      </c>
      <c r="K16" s="7" t="str">
        <f>IF($C16="","",申込責任者!$N$23)</f>
        <v/>
      </c>
      <c r="L16" s="6" t="str">
        <f>IF(C16="","",申込責任者!$N$11)</f>
        <v/>
      </c>
      <c r="M16" s="6" t="str">
        <f t="shared" si="0"/>
        <v>なし</v>
      </c>
      <c r="N16" s="6" t="str">
        <f>IF(J16&lt;&gt;"",IF(J16=(_xlfn.XLOOKUP($J16,HP同意貼付!$H:$H,HP同意貼付!H:H)),1,0),"")</f>
        <v/>
      </c>
      <c r="O16" s="6" t="str">
        <f>IF(B16&lt;&gt;"",IF(B16=TEXT((_xlfn.XLOOKUP($J16,HP同意貼付!$H:$H,HP同意貼付!G:G)),"yyyy/mm/dd"),1,0),"")</f>
        <v/>
      </c>
      <c r="P16" s="6" t="str">
        <f>IF(C16&lt;&gt;"",IF(C16=(_xlfn.XLOOKUP($J16,HP同意貼付!$H:$H,HP同意貼付!B:B)),1,0),"")</f>
        <v/>
      </c>
      <c r="Q16" s="6" t="str">
        <f>IF(D16&lt;&gt;"",IF(D16=(_xlfn.XLOOKUP($J16,HP同意貼付!$H:$H,HP同意貼付!C:C)),1,0),"")</f>
        <v/>
      </c>
      <c r="R16" s="6" t="str">
        <f>IF(E16&lt;&gt;"",IF(E16=(_xlfn.XLOOKUP($J16,HP同意貼付!$H:$H,HP同意貼付!D:D)),1,0),"")</f>
        <v/>
      </c>
      <c r="S16" s="6" t="str">
        <f>IF(F16&lt;&gt;"",IF(F16=(_xlfn.XLOOKUP($J16,HP同意貼付!$H:$H,HP同意貼付!E:E)),1,0),"")</f>
        <v/>
      </c>
      <c r="T16" s="6" t="str">
        <f>IF(K16&lt;&gt;"",IF(K16=(_xlfn.XLOOKUP($J16,HP同意貼付!$H:$H,HP同意貼付!K:K)),1,0),"")</f>
        <v/>
      </c>
      <c r="U16" s="6" t="str">
        <f>IF(L16&lt;&gt;"",IF(L16=(_xlfn.XLOOKUP($J16,HP同意貼付!$H:$H,HP同意貼付!A:A)),1,0),"")</f>
        <v/>
      </c>
    </row>
    <row r="17" spans="1:21">
      <c r="A17" s="6" t="str">
        <f>IF(受験者名簿!C23="","",受験者名簿!A23)</f>
        <v/>
      </c>
      <c r="B17" s="7" t="str">
        <f>IF(受験者名簿!J23="","",TEXT(SUBSTITUTE(受験者名簿!J23,".","/"),"yyyy/mm/dd"))</f>
        <v/>
      </c>
      <c r="C17" s="6" t="str">
        <f>IF(受験者名簿!C23="","",TRIM(受験者名簿!C23))</f>
        <v/>
      </c>
      <c r="D17" s="6" t="str">
        <f>IF(受験者名簿!D23="","",TRIM(受験者名簿!D23))</f>
        <v/>
      </c>
      <c r="E17" s="6" t="str">
        <f>IF(受験者名簿!E23="","",DBCS(TRIM(PHONETIC(受験者名簿!E23))))</f>
        <v/>
      </c>
      <c r="F17" s="6" t="str">
        <f>IF(受験者名簿!F23="","",DBCS(TRIM(PHONETIC(受験者名簿!F23))))</f>
        <v/>
      </c>
      <c r="G17" s="7" t="str">
        <f>IF(受験者名簿!R23="","",受験者名簿!R23)</f>
        <v/>
      </c>
      <c r="H17" s="7" t="str">
        <f>IF(G17="","",IF(受験者名簿!K23="","後",受験者名簿!K23))</f>
        <v/>
      </c>
      <c r="I17" s="7" t="str">
        <f>IF(受験者名簿!S23="","",受験者名簿!S23)</f>
        <v/>
      </c>
      <c r="J17" s="6" t="str">
        <f>IF(受験者名簿!I23="","",TRIM(受験者名簿!I23))</f>
        <v/>
      </c>
      <c r="K17" s="7" t="str">
        <f>IF($C17="","",申込責任者!$N$23)</f>
        <v/>
      </c>
      <c r="L17" s="6" t="str">
        <f>IF(C17="","",申込責任者!$N$11)</f>
        <v/>
      </c>
      <c r="M17" s="6" t="str">
        <f t="shared" si="0"/>
        <v>なし</v>
      </c>
      <c r="N17" s="6" t="str">
        <f>IF(J17&lt;&gt;"",IF(J17=(_xlfn.XLOOKUP($J17,HP同意貼付!$H:$H,HP同意貼付!H:H)),1,0),"")</f>
        <v/>
      </c>
      <c r="O17" s="6" t="str">
        <f>IF(B17&lt;&gt;"",IF(B17=TEXT((_xlfn.XLOOKUP($J17,HP同意貼付!$H:$H,HP同意貼付!G:G)),"yyyy/mm/dd"),1,0),"")</f>
        <v/>
      </c>
      <c r="P17" s="6" t="str">
        <f>IF(C17&lt;&gt;"",IF(C17=(_xlfn.XLOOKUP($J17,HP同意貼付!$H:$H,HP同意貼付!B:B)),1,0),"")</f>
        <v/>
      </c>
      <c r="Q17" s="6" t="str">
        <f>IF(D17&lt;&gt;"",IF(D17=(_xlfn.XLOOKUP($J17,HP同意貼付!$H:$H,HP同意貼付!C:C)),1,0),"")</f>
        <v/>
      </c>
      <c r="R17" s="6" t="str">
        <f>IF(E17&lt;&gt;"",IF(E17=(_xlfn.XLOOKUP($J17,HP同意貼付!$H:$H,HP同意貼付!D:D)),1,0),"")</f>
        <v/>
      </c>
      <c r="S17" s="6" t="str">
        <f>IF(F17&lt;&gt;"",IF(F17=(_xlfn.XLOOKUP($J17,HP同意貼付!$H:$H,HP同意貼付!E:E)),1,0),"")</f>
        <v/>
      </c>
      <c r="T17" s="6" t="str">
        <f>IF(K17&lt;&gt;"",IF(K17=(_xlfn.XLOOKUP($J17,HP同意貼付!$H:$H,HP同意貼付!K:K)),1,0),"")</f>
        <v/>
      </c>
      <c r="U17" s="6" t="str">
        <f>IF(L17&lt;&gt;"",IF(L17=(_xlfn.XLOOKUP($J17,HP同意貼付!$H:$H,HP同意貼付!A:A)),1,0),"")</f>
        <v/>
      </c>
    </row>
    <row r="18" spans="1:21">
      <c r="A18" s="6" t="str">
        <f>IF(受験者名簿!C24="","",受験者名簿!A24)</f>
        <v/>
      </c>
      <c r="B18" s="7" t="str">
        <f>IF(受験者名簿!J24="","",TEXT(SUBSTITUTE(受験者名簿!J24,".","/"),"yyyy/mm/dd"))</f>
        <v/>
      </c>
      <c r="C18" s="6" t="str">
        <f>IF(受験者名簿!C24="","",TRIM(受験者名簿!C24))</f>
        <v/>
      </c>
      <c r="D18" s="6" t="str">
        <f>IF(受験者名簿!D24="","",TRIM(受験者名簿!D24))</f>
        <v/>
      </c>
      <c r="E18" s="6" t="str">
        <f>IF(受験者名簿!E24="","",DBCS(TRIM(PHONETIC(受験者名簿!E24))))</f>
        <v/>
      </c>
      <c r="F18" s="6" t="str">
        <f>IF(受験者名簿!F24="","",DBCS(TRIM(PHONETIC(受験者名簿!F24))))</f>
        <v/>
      </c>
      <c r="G18" s="7" t="str">
        <f>IF(受験者名簿!R24="","",受験者名簿!R24)</f>
        <v/>
      </c>
      <c r="H18" s="7" t="str">
        <f>IF(G18="","",IF(受験者名簿!K24="","後",受験者名簿!K24))</f>
        <v/>
      </c>
      <c r="I18" s="7" t="str">
        <f>IF(受験者名簿!S24="","",受験者名簿!S24)</f>
        <v/>
      </c>
      <c r="J18" s="6" t="str">
        <f>IF(受験者名簿!I24="","",TRIM(受験者名簿!I24))</f>
        <v/>
      </c>
      <c r="K18" s="7" t="str">
        <f>IF($C18="","",申込責任者!$N$23)</f>
        <v/>
      </c>
      <c r="L18" s="6" t="str">
        <f>IF(C18="","",申込責任者!$N$11)</f>
        <v/>
      </c>
      <c r="M18" s="6" t="str">
        <f t="shared" si="0"/>
        <v>なし</v>
      </c>
      <c r="N18" s="6" t="str">
        <f>IF(J18&lt;&gt;"",IF(J18=(_xlfn.XLOOKUP($J18,HP同意貼付!$H:$H,HP同意貼付!H:H)),1,0),"")</f>
        <v/>
      </c>
      <c r="O18" s="6" t="str">
        <f>IF(B18&lt;&gt;"",IF(B18=TEXT((_xlfn.XLOOKUP($J18,HP同意貼付!$H:$H,HP同意貼付!G:G)),"yyyy/mm/dd"),1,0),"")</f>
        <v/>
      </c>
      <c r="P18" s="6" t="str">
        <f>IF(C18&lt;&gt;"",IF(C18=(_xlfn.XLOOKUP($J18,HP同意貼付!$H:$H,HP同意貼付!B:B)),1,0),"")</f>
        <v/>
      </c>
      <c r="Q18" s="6" t="str">
        <f>IF(D18&lt;&gt;"",IF(D18=(_xlfn.XLOOKUP($J18,HP同意貼付!$H:$H,HP同意貼付!C:C)),1,0),"")</f>
        <v/>
      </c>
      <c r="R18" s="6" t="str">
        <f>IF(E18&lt;&gt;"",IF(E18=(_xlfn.XLOOKUP($J18,HP同意貼付!$H:$H,HP同意貼付!D:D)),1,0),"")</f>
        <v/>
      </c>
      <c r="S18" s="6" t="str">
        <f>IF(F18&lt;&gt;"",IF(F18=(_xlfn.XLOOKUP($J18,HP同意貼付!$H:$H,HP同意貼付!E:E)),1,0),"")</f>
        <v/>
      </c>
      <c r="T18" s="6" t="str">
        <f>IF(K18&lt;&gt;"",IF(K18=(_xlfn.XLOOKUP($J18,HP同意貼付!$H:$H,HP同意貼付!K:K)),1,0),"")</f>
        <v/>
      </c>
      <c r="U18" s="6" t="str">
        <f>IF(L18&lt;&gt;"",IF(L18=(_xlfn.XLOOKUP($J18,HP同意貼付!$H:$H,HP同意貼付!A:A)),1,0),"")</f>
        <v/>
      </c>
    </row>
    <row r="19" spans="1:21">
      <c r="A19" s="6" t="str">
        <f>IF(受験者名簿!C25="","",受験者名簿!A25)</f>
        <v/>
      </c>
      <c r="B19" s="7" t="str">
        <f>IF(受験者名簿!J25="","",TEXT(SUBSTITUTE(受験者名簿!J25,".","/"),"yyyy/mm/dd"))</f>
        <v/>
      </c>
      <c r="C19" s="6" t="str">
        <f>IF(受験者名簿!C25="","",TRIM(受験者名簿!C25))</f>
        <v/>
      </c>
      <c r="D19" s="6" t="str">
        <f>IF(受験者名簿!D25="","",TRIM(受験者名簿!D25))</f>
        <v/>
      </c>
      <c r="E19" s="6" t="str">
        <f>IF(受験者名簿!E25="","",DBCS(TRIM(PHONETIC(受験者名簿!E25))))</f>
        <v/>
      </c>
      <c r="F19" s="6" t="str">
        <f>IF(受験者名簿!F25="","",DBCS(TRIM(PHONETIC(受験者名簿!F25))))</f>
        <v/>
      </c>
      <c r="G19" s="7" t="str">
        <f>IF(受験者名簿!R25="","",受験者名簿!R25)</f>
        <v/>
      </c>
      <c r="H19" s="7" t="str">
        <f>IF(G19="","",IF(受験者名簿!K25="","後",受験者名簿!K25))</f>
        <v/>
      </c>
      <c r="I19" s="7" t="str">
        <f>IF(受験者名簿!S25="","",受験者名簿!S25)</f>
        <v/>
      </c>
      <c r="J19" s="6" t="str">
        <f>IF(受験者名簿!I25="","",TRIM(受験者名簿!I25))</f>
        <v/>
      </c>
      <c r="K19" s="7" t="str">
        <f>IF($C19="","",申込責任者!$N$23)</f>
        <v/>
      </c>
      <c r="L19" s="6" t="str">
        <f>IF(C19="","",申込責任者!$N$11)</f>
        <v/>
      </c>
      <c r="M19" s="6" t="str">
        <f t="shared" si="0"/>
        <v>なし</v>
      </c>
      <c r="N19" s="6" t="str">
        <f>IF(J19&lt;&gt;"",IF(J19=(_xlfn.XLOOKUP($J19,HP同意貼付!$H:$H,HP同意貼付!H:H)),1,0),"")</f>
        <v/>
      </c>
      <c r="O19" s="6" t="str">
        <f>IF(B19&lt;&gt;"",IF(B19=TEXT((_xlfn.XLOOKUP($J19,HP同意貼付!$H:$H,HP同意貼付!G:G)),"yyyy/mm/dd"),1,0),"")</f>
        <v/>
      </c>
      <c r="P19" s="6" t="str">
        <f>IF(C19&lt;&gt;"",IF(C19=(_xlfn.XLOOKUP($J19,HP同意貼付!$H:$H,HP同意貼付!B:B)),1,0),"")</f>
        <v/>
      </c>
      <c r="Q19" s="6" t="str">
        <f>IF(D19&lt;&gt;"",IF(D19=(_xlfn.XLOOKUP($J19,HP同意貼付!$H:$H,HP同意貼付!C:C)),1,0),"")</f>
        <v/>
      </c>
      <c r="R19" s="6" t="str">
        <f>IF(E19&lt;&gt;"",IF(E19=(_xlfn.XLOOKUP($J19,HP同意貼付!$H:$H,HP同意貼付!D:D)),1,0),"")</f>
        <v/>
      </c>
      <c r="S19" s="6" t="str">
        <f>IF(F19&lt;&gt;"",IF(F19=(_xlfn.XLOOKUP($J19,HP同意貼付!$H:$H,HP同意貼付!E:E)),1,0),"")</f>
        <v/>
      </c>
      <c r="T19" s="6" t="str">
        <f>IF(K19&lt;&gt;"",IF(K19=(_xlfn.XLOOKUP($J19,HP同意貼付!$H:$H,HP同意貼付!K:K)),1,0),"")</f>
        <v/>
      </c>
      <c r="U19" s="6" t="str">
        <f>IF(L19&lt;&gt;"",IF(L19=(_xlfn.XLOOKUP($J19,HP同意貼付!$H:$H,HP同意貼付!A:A)),1,0),"")</f>
        <v/>
      </c>
    </row>
    <row r="20" spans="1:21">
      <c r="A20" s="6" t="str">
        <f>IF(受験者名簿!C26="","",受験者名簿!A26)</f>
        <v/>
      </c>
      <c r="B20" s="7" t="str">
        <f>IF(受験者名簿!J26="","",TEXT(SUBSTITUTE(受験者名簿!J26,".","/"),"yyyy/mm/dd"))</f>
        <v/>
      </c>
      <c r="C20" s="6" t="str">
        <f>IF(受験者名簿!C26="","",TRIM(受験者名簿!C26))</f>
        <v/>
      </c>
      <c r="D20" s="6" t="str">
        <f>IF(受験者名簿!D26="","",TRIM(受験者名簿!D26))</f>
        <v/>
      </c>
      <c r="E20" s="6" t="str">
        <f>IF(受験者名簿!E26="","",DBCS(TRIM(PHONETIC(受験者名簿!E26))))</f>
        <v/>
      </c>
      <c r="F20" s="6" t="str">
        <f>IF(受験者名簿!F26="","",DBCS(TRIM(PHONETIC(受験者名簿!F26))))</f>
        <v/>
      </c>
      <c r="G20" s="7" t="str">
        <f>IF(受験者名簿!R26="","",受験者名簿!R26)</f>
        <v/>
      </c>
      <c r="H20" s="7" t="str">
        <f>IF(G20="","",IF(受験者名簿!K26="","後",受験者名簿!K26))</f>
        <v/>
      </c>
      <c r="I20" s="7" t="str">
        <f>IF(受験者名簿!S26="","",受験者名簿!S26)</f>
        <v/>
      </c>
      <c r="J20" s="6" t="str">
        <f>IF(受験者名簿!I26="","",TRIM(受験者名簿!I26))</f>
        <v/>
      </c>
      <c r="K20" s="7" t="str">
        <f>IF($C20="","",申込責任者!$N$23)</f>
        <v/>
      </c>
      <c r="L20" s="6" t="str">
        <f>IF(C20="","",申込責任者!$N$11)</f>
        <v/>
      </c>
      <c r="M20" s="6" t="str">
        <f t="shared" si="0"/>
        <v>なし</v>
      </c>
      <c r="N20" s="6" t="str">
        <f>IF(J20&lt;&gt;"",IF(J20=(_xlfn.XLOOKUP($J20,HP同意貼付!$H:$H,HP同意貼付!H:H)),1,0),"")</f>
        <v/>
      </c>
      <c r="O20" s="6" t="str">
        <f>IF(B20&lt;&gt;"",IF(B20=TEXT((_xlfn.XLOOKUP($J20,HP同意貼付!$H:$H,HP同意貼付!G:G)),"yyyy/mm/dd"),1,0),"")</f>
        <v/>
      </c>
      <c r="P20" s="6" t="str">
        <f>IF(C20&lt;&gt;"",IF(C20=(_xlfn.XLOOKUP($J20,HP同意貼付!$H:$H,HP同意貼付!B:B)),1,0),"")</f>
        <v/>
      </c>
      <c r="Q20" s="6" t="str">
        <f>IF(D20&lt;&gt;"",IF(D20=(_xlfn.XLOOKUP($J20,HP同意貼付!$H:$H,HP同意貼付!C:C)),1,0),"")</f>
        <v/>
      </c>
      <c r="R20" s="6" t="str">
        <f>IF(E20&lt;&gt;"",IF(E20=(_xlfn.XLOOKUP($J20,HP同意貼付!$H:$H,HP同意貼付!D:D)),1,0),"")</f>
        <v/>
      </c>
      <c r="S20" s="6" t="str">
        <f>IF(F20&lt;&gt;"",IF(F20=(_xlfn.XLOOKUP($J20,HP同意貼付!$H:$H,HP同意貼付!E:E)),1,0),"")</f>
        <v/>
      </c>
      <c r="T20" s="6" t="str">
        <f>IF(K20&lt;&gt;"",IF(K20=(_xlfn.XLOOKUP($J20,HP同意貼付!$H:$H,HP同意貼付!K:K)),1,0),"")</f>
        <v/>
      </c>
      <c r="U20" s="6" t="str">
        <f>IF(L20&lt;&gt;"",IF(L20=(_xlfn.XLOOKUP($J20,HP同意貼付!$H:$H,HP同意貼付!A:A)),1,0),"")</f>
        <v/>
      </c>
    </row>
    <row r="21" spans="1:21">
      <c r="A21" s="6" t="str">
        <f>IF(受験者名簿!C27="","",受験者名簿!A27)</f>
        <v/>
      </c>
      <c r="B21" s="7" t="str">
        <f>IF(受験者名簿!J27="","",TEXT(SUBSTITUTE(受験者名簿!J27,".","/"),"yyyy/mm/dd"))</f>
        <v/>
      </c>
      <c r="C21" s="6" t="str">
        <f>IF(受験者名簿!C27="","",TRIM(受験者名簿!C27))</f>
        <v/>
      </c>
      <c r="D21" s="6" t="str">
        <f>IF(受験者名簿!D27="","",TRIM(受験者名簿!D27))</f>
        <v/>
      </c>
      <c r="E21" s="6" t="str">
        <f>IF(受験者名簿!E27="","",DBCS(TRIM(PHONETIC(受験者名簿!E27))))</f>
        <v/>
      </c>
      <c r="F21" s="6" t="str">
        <f>IF(受験者名簿!F27="","",DBCS(TRIM(PHONETIC(受験者名簿!F27))))</f>
        <v/>
      </c>
      <c r="G21" s="7" t="str">
        <f>IF(受験者名簿!R27="","",受験者名簿!R27)</f>
        <v/>
      </c>
      <c r="H21" s="7" t="str">
        <f>IF(G21="","",IF(受験者名簿!K27="","後",受験者名簿!K27))</f>
        <v/>
      </c>
      <c r="I21" s="7" t="str">
        <f>IF(受験者名簿!S27="","",受験者名簿!S27)</f>
        <v/>
      </c>
      <c r="J21" s="6" t="str">
        <f>IF(受験者名簿!I27="","",TRIM(受験者名簿!I27))</f>
        <v/>
      </c>
      <c r="K21" s="7" t="str">
        <f>IF($C21="","",申込責任者!$N$23)</f>
        <v/>
      </c>
      <c r="L21" s="6" t="str">
        <f>IF(C21="","",申込責任者!$N$11)</f>
        <v/>
      </c>
      <c r="M21" s="6" t="str">
        <f t="shared" si="0"/>
        <v>なし</v>
      </c>
      <c r="N21" s="6" t="str">
        <f>IF(J21&lt;&gt;"",IF(J21=(_xlfn.XLOOKUP($J21,HP同意貼付!$H:$H,HP同意貼付!H:H)),1,0),"")</f>
        <v/>
      </c>
      <c r="O21" s="6" t="str">
        <f>IF(B21&lt;&gt;"",IF(B21=TEXT((_xlfn.XLOOKUP($J21,HP同意貼付!$H:$H,HP同意貼付!G:G)),"yyyy/mm/dd"),1,0),"")</f>
        <v/>
      </c>
      <c r="P21" s="6" t="str">
        <f>IF(C21&lt;&gt;"",IF(C21=(_xlfn.XLOOKUP($J21,HP同意貼付!$H:$H,HP同意貼付!B:B)),1,0),"")</f>
        <v/>
      </c>
      <c r="Q21" s="6" t="str">
        <f>IF(D21&lt;&gt;"",IF(D21=(_xlfn.XLOOKUP($J21,HP同意貼付!$H:$H,HP同意貼付!C:C)),1,0),"")</f>
        <v/>
      </c>
      <c r="R21" s="6" t="str">
        <f>IF(E21&lt;&gt;"",IF(E21=(_xlfn.XLOOKUP($J21,HP同意貼付!$H:$H,HP同意貼付!D:D)),1,0),"")</f>
        <v/>
      </c>
      <c r="S21" s="6" t="str">
        <f>IF(F21&lt;&gt;"",IF(F21=(_xlfn.XLOOKUP($J21,HP同意貼付!$H:$H,HP同意貼付!E:E)),1,0),"")</f>
        <v/>
      </c>
      <c r="T21" s="6" t="str">
        <f>IF(K21&lt;&gt;"",IF(K21=(_xlfn.XLOOKUP($J21,HP同意貼付!$H:$H,HP同意貼付!K:K)),1,0),"")</f>
        <v/>
      </c>
      <c r="U21" s="6" t="str">
        <f>IF(L21&lt;&gt;"",IF(L21=(_xlfn.XLOOKUP($J21,HP同意貼付!$H:$H,HP同意貼付!A:A)),1,0),"")</f>
        <v/>
      </c>
    </row>
    <row r="22" spans="1:21">
      <c r="A22" s="6" t="str">
        <f>IF(受験者名簿!C28="","",受験者名簿!A28)</f>
        <v/>
      </c>
      <c r="B22" s="7" t="str">
        <f>IF(受験者名簿!J28="","",TEXT(SUBSTITUTE(受験者名簿!J28,".","/"),"yyyy/mm/dd"))</f>
        <v/>
      </c>
      <c r="C22" s="6" t="str">
        <f>IF(受験者名簿!C28="","",TRIM(受験者名簿!C28))</f>
        <v/>
      </c>
      <c r="D22" s="6" t="str">
        <f>IF(受験者名簿!D28="","",TRIM(受験者名簿!D28))</f>
        <v/>
      </c>
      <c r="E22" s="6" t="str">
        <f>IF(受験者名簿!E28="","",DBCS(TRIM(PHONETIC(受験者名簿!E28))))</f>
        <v/>
      </c>
      <c r="F22" s="6" t="str">
        <f>IF(受験者名簿!F28="","",DBCS(TRIM(PHONETIC(受験者名簿!F28))))</f>
        <v/>
      </c>
      <c r="G22" s="7" t="str">
        <f>IF(受験者名簿!R28="","",受験者名簿!R28)</f>
        <v/>
      </c>
      <c r="H22" s="7" t="str">
        <f>IF(G22="","",IF(受験者名簿!K28="","後",受験者名簿!K28))</f>
        <v/>
      </c>
      <c r="I22" s="7" t="str">
        <f>IF(受験者名簿!S28="","",受験者名簿!S28)</f>
        <v/>
      </c>
      <c r="J22" s="6" t="str">
        <f>IF(受験者名簿!I28="","",TRIM(受験者名簿!I28))</f>
        <v/>
      </c>
      <c r="K22" s="7" t="str">
        <f>IF($C22="","",申込責任者!$N$23)</f>
        <v/>
      </c>
      <c r="L22" s="6" t="str">
        <f>IF(C22="","",申込責任者!$N$11)</f>
        <v/>
      </c>
      <c r="M22" s="6" t="str">
        <f t="shared" si="0"/>
        <v>なし</v>
      </c>
      <c r="N22" s="6" t="str">
        <f>IF(J22&lt;&gt;"",IF(J22=(_xlfn.XLOOKUP($J22,HP同意貼付!$H:$H,HP同意貼付!H:H)),1,0),"")</f>
        <v/>
      </c>
      <c r="O22" s="6" t="str">
        <f>IF(B22&lt;&gt;"",IF(B22=TEXT((_xlfn.XLOOKUP($J22,HP同意貼付!$H:$H,HP同意貼付!G:G)),"yyyy/mm/dd"),1,0),"")</f>
        <v/>
      </c>
      <c r="P22" s="6" t="str">
        <f>IF(C22&lt;&gt;"",IF(C22=(_xlfn.XLOOKUP($J22,HP同意貼付!$H:$H,HP同意貼付!B:B)),1,0),"")</f>
        <v/>
      </c>
      <c r="Q22" s="6" t="str">
        <f>IF(D22&lt;&gt;"",IF(D22=(_xlfn.XLOOKUP($J22,HP同意貼付!$H:$H,HP同意貼付!C:C)),1,0),"")</f>
        <v/>
      </c>
      <c r="R22" s="6" t="str">
        <f>IF(E22&lt;&gt;"",IF(E22=(_xlfn.XLOOKUP($J22,HP同意貼付!$H:$H,HP同意貼付!D:D)),1,0),"")</f>
        <v/>
      </c>
      <c r="S22" s="6" t="str">
        <f>IF(F22&lt;&gt;"",IF(F22=(_xlfn.XLOOKUP($J22,HP同意貼付!$H:$H,HP同意貼付!E:E)),1,0),"")</f>
        <v/>
      </c>
      <c r="T22" s="6" t="str">
        <f>IF(K22&lt;&gt;"",IF(K22=(_xlfn.XLOOKUP($J22,HP同意貼付!$H:$H,HP同意貼付!K:K)),1,0),"")</f>
        <v/>
      </c>
      <c r="U22" s="6" t="str">
        <f>IF(L22&lt;&gt;"",IF(L22=(_xlfn.XLOOKUP($J22,HP同意貼付!$H:$H,HP同意貼付!A:A)),1,0),"")</f>
        <v/>
      </c>
    </row>
    <row r="23" spans="1:21">
      <c r="A23" s="6" t="str">
        <f>IF(受験者名簿!C29="","",受験者名簿!A29)</f>
        <v/>
      </c>
      <c r="B23" s="7" t="str">
        <f>IF(受験者名簿!J29="","",TEXT(SUBSTITUTE(受験者名簿!J29,".","/"),"yyyy/mm/dd"))</f>
        <v/>
      </c>
      <c r="C23" s="6" t="str">
        <f>IF(受験者名簿!C29="","",TRIM(受験者名簿!C29))</f>
        <v/>
      </c>
      <c r="D23" s="6" t="str">
        <f>IF(受験者名簿!D29="","",TRIM(受験者名簿!D29))</f>
        <v/>
      </c>
      <c r="E23" s="6" t="str">
        <f>IF(受験者名簿!E29="","",DBCS(TRIM(PHONETIC(受験者名簿!E29))))</f>
        <v/>
      </c>
      <c r="F23" s="6" t="str">
        <f>IF(受験者名簿!F29="","",DBCS(TRIM(PHONETIC(受験者名簿!F29))))</f>
        <v/>
      </c>
      <c r="G23" s="7" t="str">
        <f>IF(受験者名簿!R29="","",受験者名簿!R29)</f>
        <v/>
      </c>
      <c r="H23" s="7" t="str">
        <f>IF(G23="","",IF(受験者名簿!K29="","後",受験者名簿!K29))</f>
        <v/>
      </c>
      <c r="I23" s="7" t="str">
        <f>IF(受験者名簿!S29="","",受験者名簿!S29)</f>
        <v/>
      </c>
      <c r="J23" s="6" t="str">
        <f>IF(受験者名簿!I29="","",TRIM(受験者名簿!I29))</f>
        <v/>
      </c>
      <c r="K23" s="7" t="str">
        <f>IF($C23="","",申込責任者!$N$23)</f>
        <v/>
      </c>
      <c r="L23" s="6" t="str">
        <f>IF(C23="","",申込責任者!$N$11)</f>
        <v/>
      </c>
      <c r="M23" s="6" t="str">
        <f t="shared" si="0"/>
        <v>なし</v>
      </c>
      <c r="N23" s="6" t="str">
        <f>IF(J23&lt;&gt;"",IF(J23=(_xlfn.XLOOKUP($J23,HP同意貼付!$H:$H,HP同意貼付!H:H)),1,0),"")</f>
        <v/>
      </c>
      <c r="O23" s="6" t="str">
        <f>IF(B23&lt;&gt;"",IF(B23=TEXT((_xlfn.XLOOKUP($J23,HP同意貼付!$H:$H,HP同意貼付!G:G)),"yyyy/mm/dd"),1,0),"")</f>
        <v/>
      </c>
      <c r="P23" s="6" t="str">
        <f>IF(C23&lt;&gt;"",IF(C23=(_xlfn.XLOOKUP($J23,HP同意貼付!$H:$H,HP同意貼付!B:B)),1,0),"")</f>
        <v/>
      </c>
      <c r="Q23" s="6" t="str">
        <f>IF(D23&lt;&gt;"",IF(D23=(_xlfn.XLOOKUP($J23,HP同意貼付!$H:$H,HP同意貼付!C:C)),1,0),"")</f>
        <v/>
      </c>
      <c r="R23" s="6" t="str">
        <f>IF(E23&lt;&gt;"",IF(E23=(_xlfn.XLOOKUP($J23,HP同意貼付!$H:$H,HP同意貼付!D:D)),1,0),"")</f>
        <v/>
      </c>
      <c r="S23" s="6" t="str">
        <f>IF(F23&lt;&gt;"",IF(F23=(_xlfn.XLOOKUP($J23,HP同意貼付!$H:$H,HP同意貼付!E:E)),1,0),"")</f>
        <v/>
      </c>
      <c r="T23" s="6" t="str">
        <f>IF(K23&lt;&gt;"",IF(K23=(_xlfn.XLOOKUP($J23,HP同意貼付!$H:$H,HP同意貼付!K:K)),1,0),"")</f>
        <v/>
      </c>
      <c r="U23" s="6" t="str">
        <f>IF(L23&lt;&gt;"",IF(L23=(_xlfn.XLOOKUP($J23,HP同意貼付!$H:$H,HP同意貼付!A:A)),1,0),"")</f>
        <v/>
      </c>
    </row>
    <row r="24" spans="1:21">
      <c r="A24" s="6" t="str">
        <f>IF(受験者名簿!C30="","",受験者名簿!A30)</f>
        <v/>
      </c>
      <c r="B24" s="7" t="str">
        <f>IF(受験者名簿!J30="","",TEXT(SUBSTITUTE(受験者名簿!J30,".","/"),"yyyy/mm/dd"))</f>
        <v/>
      </c>
      <c r="C24" s="6" t="str">
        <f>IF(受験者名簿!C30="","",TRIM(受験者名簿!C30))</f>
        <v/>
      </c>
      <c r="D24" s="6" t="str">
        <f>IF(受験者名簿!D30="","",TRIM(受験者名簿!D30))</f>
        <v/>
      </c>
      <c r="E24" s="6" t="str">
        <f>IF(受験者名簿!E30="","",DBCS(TRIM(PHONETIC(受験者名簿!E30))))</f>
        <v/>
      </c>
      <c r="F24" s="6" t="str">
        <f>IF(受験者名簿!F30="","",DBCS(TRIM(PHONETIC(受験者名簿!F30))))</f>
        <v/>
      </c>
      <c r="G24" s="7" t="str">
        <f>IF(受験者名簿!R30="","",受験者名簿!R30)</f>
        <v/>
      </c>
      <c r="H24" s="7" t="str">
        <f>IF(G24="","",IF(受験者名簿!K30="","後",受験者名簿!K30))</f>
        <v/>
      </c>
      <c r="I24" s="7" t="str">
        <f>IF(受験者名簿!S30="","",受験者名簿!S30)</f>
        <v/>
      </c>
      <c r="J24" s="6" t="str">
        <f>IF(受験者名簿!I30="","",TRIM(受験者名簿!I30))</f>
        <v/>
      </c>
      <c r="K24" s="7" t="str">
        <f>IF($C24="","",申込責任者!$N$23)</f>
        <v/>
      </c>
      <c r="L24" s="6" t="str">
        <f>IF(C24="","",申込責任者!$N$11)</f>
        <v/>
      </c>
      <c r="M24" s="6" t="str">
        <f t="shared" si="0"/>
        <v>なし</v>
      </c>
      <c r="N24" s="6" t="str">
        <f>IF(J24&lt;&gt;"",IF(J24=(_xlfn.XLOOKUP($J24,HP同意貼付!$H:$H,HP同意貼付!H:H)),1,0),"")</f>
        <v/>
      </c>
      <c r="O24" s="6" t="str">
        <f>IF(B24&lt;&gt;"",IF(B24=TEXT((_xlfn.XLOOKUP($J24,HP同意貼付!$H:$H,HP同意貼付!G:G)),"yyyy/mm/dd"),1,0),"")</f>
        <v/>
      </c>
      <c r="P24" s="6" t="str">
        <f>IF(C24&lt;&gt;"",IF(C24=(_xlfn.XLOOKUP($J24,HP同意貼付!$H:$H,HP同意貼付!B:B)),1,0),"")</f>
        <v/>
      </c>
      <c r="Q24" s="6" t="str">
        <f>IF(D24&lt;&gt;"",IF(D24=(_xlfn.XLOOKUP($J24,HP同意貼付!$H:$H,HP同意貼付!C:C)),1,0),"")</f>
        <v/>
      </c>
      <c r="R24" s="6" t="str">
        <f>IF(E24&lt;&gt;"",IF(E24=(_xlfn.XLOOKUP($J24,HP同意貼付!$H:$H,HP同意貼付!D:D)),1,0),"")</f>
        <v/>
      </c>
      <c r="S24" s="6" t="str">
        <f>IF(F24&lt;&gt;"",IF(F24=(_xlfn.XLOOKUP($J24,HP同意貼付!$H:$H,HP同意貼付!E:E)),1,0),"")</f>
        <v/>
      </c>
      <c r="T24" s="6" t="str">
        <f>IF(K24&lt;&gt;"",IF(K24=(_xlfn.XLOOKUP($J24,HP同意貼付!$H:$H,HP同意貼付!K:K)),1,0),"")</f>
        <v/>
      </c>
      <c r="U24" s="6" t="str">
        <f>IF(L24&lt;&gt;"",IF(L24=(_xlfn.XLOOKUP($J24,HP同意貼付!$H:$H,HP同意貼付!A:A)),1,0),"")</f>
        <v/>
      </c>
    </row>
    <row r="25" spans="1:21">
      <c r="A25" s="6" t="str">
        <f>IF(受験者名簿!C31="","",受験者名簿!A31)</f>
        <v/>
      </c>
      <c r="B25" s="7" t="str">
        <f>IF(受験者名簿!J31="","",TEXT(SUBSTITUTE(受験者名簿!J31,".","/"),"yyyy/mm/dd"))</f>
        <v/>
      </c>
      <c r="C25" s="6" t="str">
        <f>IF(受験者名簿!C31="","",TRIM(受験者名簿!C31))</f>
        <v/>
      </c>
      <c r="D25" s="6" t="str">
        <f>IF(受験者名簿!D31="","",TRIM(受験者名簿!D31))</f>
        <v/>
      </c>
      <c r="E25" s="6" t="str">
        <f>IF(受験者名簿!E31="","",DBCS(TRIM(PHONETIC(受験者名簿!E31))))</f>
        <v/>
      </c>
      <c r="F25" s="6" t="str">
        <f>IF(受験者名簿!F31="","",DBCS(TRIM(PHONETIC(受験者名簿!F31))))</f>
        <v/>
      </c>
      <c r="G25" s="7" t="str">
        <f>IF(受験者名簿!R31="","",受験者名簿!R31)</f>
        <v/>
      </c>
      <c r="H25" s="7" t="str">
        <f>IF(G25="","",IF(受験者名簿!K31="","後",受験者名簿!K31))</f>
        <v/>
      </c>
      <c r="I25" s="7" t="str">
        <f>IF(受験者名簿!S31="","",受験者名簿!S31)</f>
        <v/>
      </c>
      <c r="J25" s="6" t="str">
        <f>IF(受験者名簿!I31="","",TRIM(受験者名簿!I31))</f>
        <v/>
      </c>
      <c r="K25" s="7" t="str">
        <f>IF($C25="","",申込責任者!$N$23)</f>
        <v/>
      </c>
      <c r="L25" s="6" t="str">
        <f>IF(C25="","",申込責任者!$N$11)</f>
        <v/>
      </c>
      <c r="M25" s="6" t="str">
        <f t="shared" si="0"/>
        <v>なし</v>
      </c>
      <c r="N25" s="6" t="str">
        <f>IF(J25&lt;&gt;"",IF(J25=(_xlfn.XLOOKUP($J25,HP同意貼付!$H:$H,HP同意貼付!H:H)),1,0),"")</f>
        <v/>
      </c>
      <c r="O25" s="6" t="str">
        <f>IF(B25&lt;&gt;"",IF(B25=TEXT((_xlfn.XLOOKUP($J25,HP同意貼付!$H:$H,HP同意貼付!G:G)),"yyyy/mm/dd"),1,0),"")</f>
        <v/>
      </c>
      <c r="P25" s="6" t="str">
        <f>IF(C25&lt;&gt;"",IF(C25=(_xlfn.XLOOKUP($J25,HP同意貼付!$H:$H,HP同意貼付!B:B)),1,0),"")</f>
        <v/>
      </c>
      <c r="Q25" s="6" t="str">
        <f>IF(D25&lt;&gt;"",IF(D25=(_xlfn.XLOOKUP($J25,HP同意貼付!$H:$H,HP同意貼付!C:C)),1,0),"")</f>
        <v/>
      </c>
      <c r="R25" s="6" t="str">
        <f>IF(E25&lt;&gt;"",IF(E25=(_xlfn.XLOOKUP($J25,HP同意貼付!$H:$H,HP同意貼付!D:D)),1,0),"")</f>
        <v/>
      </c>
      <c r="S25" s="6" t="str">
        <f>IF(F25&lt;&gt;"",IF(F25=(_xlfn.XLOOKUP($J25,HP同意貼付!$H:$H,HP同意貼付!E:E)),1,0),"")</f>
        <v/>
      </c>
      <c r="T25" s="6" t="str">
        <f>IF(K25&lt;&gt;"",IF(K25=(_xlfn.XLOOKUP($J25,HP同意貼付!$H:$H,HP同意貼付!K:K)),1,0),"")</f>
        <v/>
      </c>
      <c r="U25" s="6" t="str">
        <f>IF(L25&lt;&gt;"",IF(L25=(_xlfn.XLOOKUP($J25,HP同意貼付!$H:$H,HP同意貼付!A:A)),1,0),"")</f>
        <v/>
      </c>
    </row>
    <row r="26" spans="1:21">
      <c r="A26" s="6" t="str">
        <f>IF(受験者名簿!C32="","",受験者名簿!A32)</f>
        <v/>
      </c>
      <c r="B26" s="7" t="str">
        <f>IF(受験者名簿!J32="","",TEXT(SUBSTITUTE(受験者名簿!J32,".","/"),"yyyy/mm/dd"))</f>
        <v/>
      </c>
      <c r="C26" s="6" t="str">
        <f>IF(受験者名簿!C32="","",TRIM(受験者名簿!C32))</f>
        <v/>
      </c>
      <c r="D26" s="6" t="str">
        <f>IF(受験者名簿!D32="","",TRIM(受験者名簿!D32))</f>
        <v/>
      </c>
      <c r="E26" s="6" t="str">
        <f>IF(受験者名簿!E32="","",DBCS(TRIM(PHONETIC(受験者名簿!E32))))</f>
        <v/>
      </c>
      <c r="F26" s="6" t="str">
        <f>IF(受験者名簿!F32="","",DBCS(TRIM(PHONETIC(受験者名簿!F32))))</f>
        <v/>
      </c>
      <c r="G26" s="7" t="str">
        <f>IF(受験者名簿!R32="","",受験者名簿!R32)</f>
        <v/>
      </c>
      <c r="H26" s="7" t="str">
        <f>IF(G26="","",IF(受験者名簿!K32="","後",受験者名簿!K32))</f>
        <v/>
      </c>
      <c r="I26" s="7" t="str">
        <f>IF(受験者名簿!S32="","",受験者名簿!S32)</f>
        <v/>
      </c>
      <c r="J26" s="6" t="str">
        <f>IF(受験者名簿!I32="","",TRIM(受験者名簿!I32))</f>
        <v/>
      </c>
      <c r="K26" s="7" t="str">
        <f>IF($C26="","",申込責任者!$N$23)</f>
        <v/>
      </c>
      <c r="L26" s="6" t="str">
        <f>IF(C26="","",申込責任者!$N$11)</f>
        <v/>
      </c>
      <c r="M26" s="6" t="str">
        <f t="shared" si="0"/>
        <v>なし</v>
      </c>
      <c r="N26" s="6" t="str">
        <f>IF(J26&lt;&gt;"",IF(J26=(_xlfn.XLOOKUP($J26,HP同意貼付!$H:$H,HP同意貼付!H:H)),1,0),"")</f>
        <v/>
      </c>
      <c r="O26" s="6" t="str">
        <f>IF(B26&lt;&gt;"",IF(B26=TEXT((_xlfn.XLOOKUP($J26,HP同意貼付!$H:$H,HP同意貼付!G:G)),"yyyy/mm/dd"),1,0),"")</f>
        <v/>
      </c>
      <c r="P26" s="6" t="str">
        <f>IF(C26&lt;&gt;"",IF(C26=(_xlfn.XLOOKUP($J26,HP同意貼付!$H:$H,HP同意貼付!B:B)),1,0),"")</f>
        <v/>
      </c>
      <c r="Q26" s="6" t="str">
        <f>IF(D26&lt;&gt;"",IF(D26=(_xlfn.XLOOKUP($J26,HP同意貼付!$H:$H,HP同意貼付!C:C)),1,0),"")</f>
        <v/>
      </c>
      <c r="R26" s="6" t="str">
        <f>IF(E26&lt;&gt;"",IF(E26=(_xlfn.XLOOKUP($J26,HP同意貼付!$H:$H,HP同意貼付!D:D)),1,0),"")</f>
        <v/>
      </c>
      <c r="S26" s="6" t="str">
        <f>IF(F26&lt;&gt;"",IF(F26=(_xlfn.XLOOKUP($J26,HP同意貼付!$H:$H,HP同意貼付!E:E)),1,0),"")</f>
        <v/>
      </c>
      <c r="T26" s="6" t="str">
        <f>IF(K26&lt;&gt;"",IF(K26=(_xlfn.XLOOKUP($J26,HP同意貼付!$H:$H,HP同意貼付!K:K)),1,0),"")</f>
        <v/>
      </c>
      <c r="U26" s="6" t="str">
        <f>IF(L26&lt;&gt;"",IF(L26=(_xlfn.XLOOKUP($J26,HP同意貼付!$H:$H,HP同意貼付!A:A)),1,0),"")</f>
        <v/>
      </c>
    </row>
    <row r="27" spans="1:21">
      <c r="A27" s="6" t="str">
        <f>IF(受験者名簿!C33="","",受験者名簿!A33)</f>
        <v/>
      </c>
      <c r="B27" s="7" t="str">
        <f>IF(受験者名簿!J33="","",TEXT(SUBSTITUTE(受験者名簿!J33,".","/"),"yyyy/mm/dd"))</f>
        <v/>
      </c>
      <c r="C27" s="6" t="str">
        <f>IF(受験者名簿!C33="","",TRIM(受験者名簿!C33))</f>
        <v/>
      </c>
      <c r="D27" s="6" t="str">
        <f>IF(受験者名簿!D33="","",TRIM(受験者名簿!D33))</f>
        <v/>
      </c>
      <c r="E27" s="6" t="str">
        <f>IF(受験者名簿!E33="","",DBCS(TRIM(PHONETIC(受験者名簿!E33))))</f>
        <v/>
      </c>
      <c r="F27" s="6" t="str">
        <f>IF(受験者名簿!F33="","",DBCS(TRIM(PHONETIC(受験者名簿!F33))))</f>
        <v/>
      </c>
      <c r="G27" s="7" t="str">
        <f>IF(受験者名簿!R33="","",受験者名簿!R33)</f>
        <v/>
      </c>
      <c r="H27" s="7" t="str">
        <f>IF(G27="","",IF(受験者名簿!K33="","後",受験者名簿!K33))</f>
        <v/>
      </c>
      <c r="I27" s="7" t="str">
        <f>IF(受験者名簿!S33="","",受験者名簿!S33)</f>
        <v/>
      </c>
      <c r="J27" s="6" t="str">
        <f>IF(受験者名簿!I33="","",TRIM(受験者名簿!I33))</f>
        <v/>
      </c>
      <c r="K27" s="7" t="str">
        <f>IF($C27="","",申込責任者!$N$23)</f>
        <v/>
      </c>
      <c r="L27" s="6" t="str">
        <f>IF(C27="","",申込責任者!$N$11)</f>
        <v/>
      </c>
      <c r="M27" s="6" t="str">
        <f t="shared" si="0"/>
        <v>なし</v>
      </c>
      <c r="N27" s="6" t="str">
        <f>IF(J27&lt;&gt;"",IF(J27=(_xlfn.XLOOKUP($J27,HP同意貼付!$H:$H,HP同意貼付!H:H)),1,0),"")</f>
        <v/>
      </c>
      <c r="O27" s="6" t="str">
        <f>IF(B27&lt;&gt;"",IF(B27=TEXT((_xlfn.XLOOKUP($J27,HP同意貼付!$H:$H,HP同意貼付!G:G)),"yyyy/mm/dd"),1,0),"")</f>
        <v/>
      </c>
      <c r="P27" s="6" t="str">
        <f>IF(C27&lt;&gt;"",IF(C27=(_xlfn.XLOOKUP($J27,HP同意貼付!$H:$H,HP同意貼付!B:B)),1,0),"")</f>
        <v/>
      </c>
      <c r="Q27" s="6" t="str">
        <f>IF(D27&lt;&gt;"",IF(D27=(_xlfn.XLOOKUP($J27,HP同意貼付!$H:$H,HP同意貼付!C:C)),1,0),"")</f>
        <v/>
      </c>
      <c r="R27" s="6" t="str">
        <f>IF(E27&lt;&gt;"",IF(E27=(_xlfn.XLOOKUP($J27,HP同意貼付!$H:$H,HP同意貼付!D:D)),1,0),"")</f>
        <v/>
      </c>
      <c r="S27" s="6" t="str">
        <f>IF(F27&lt;&gt;"",IF(F27=(_xlfn.XLOOKUP($J27,HP同意貼付!$H:$H,HP同意貼付!E:E)),1,0),"")</f>
        <v/>
      </c>
      <c r="T27" s="6" t="str">
        <f>IF(K27&lt;&gt;"",IF(K27=(_xlfn.XLOOKUP($J27,HP同意貼付!$H:$H,HP同意貼付!K:K)),1,0),"")</f>
        <v/>
      </c>
      <c r="U27" s="6" t="str">
        <f>IF(L27&lt;&gt;"",IF(L27=(_xlfn.XLOOKUP($J27,HP同意貼付!$H:$H,HP同意貼付!A:A)),1,0),"")</f>
        <v/>
      </c>
    </row>
    <row r="28" spans="1:21">
      <c r="A28" s="6" t="str">
        <f>IF(受験者名簿!C34="","",受験者名簿!A34)</f>
        <v/>
      </c>
      <c r="B28" s="7" t="str">
        <f>IF(受験者名簿!J34="","",TEXT(SUBSTITUTE(受験者名簿!J34,".","/"),"yyyy/mm/dd"))</f>
        <v/>
      </c>
      <c r="C28" s="6" t="str">
        <f>IF(受験者名簿!C34="","",TRIM(受験者名簿!C34))</f>
        <v/>
      </c>
      <c r="D28" s="6" t="str">
        <f>IF(受験者名簿!D34="","",TRIM(受験者名簿!D34))</f>
        <v/>
      </c>
      <c r="E28" s="6" t="str">
        <f>IF(受験者名簿!E34="","",DBCS(TRIM(PHONETIC(受験者名簿!E34))))</f>
        <v/>
      </c>
      <c r="F28" s="6" t="str">
        <f>IF(受験者名簿!F34="","",DBCS(TRIM(PHONETIC(受験者名簿!F34))))</f>
        <v/>
      </c>
      <c r="G28" s="7" t="str">
        <f>IF(受験者名簿!R34="","",受験者名簿!R34)</f>
        <v/>
      </c>
      <c r="H28" s="7" t="str">
        <f>IF(G28="","",IF(受験者名簿!K34="","後",受験者名簿!K34))</f>
        <v/>
      </c>
      <c r="I28" s="7" t="str">
        <f>IF(受験者名簿!S34="","",受験者名簿!S34)</f>
        <v/>
      </c>
      <c r="J28" s="6" t="str">
        <f>IF(受験者名簿!I34="","",TRIM(受験者名簿!I34))</f>
        <v/>
      </c>
      <c r="K28" s="7" t="str">
        <f>IF($C28="","",申込責任者!$N$23)</f>
        <v/>
      </c>
      <c r="L28" s="6" t="str">
        <f>IF(C28="","",申込責任者!$N$11)</f>
        <v/>
      </c>
      <c r="M28" s="6" t="str">
        <f t="shared" si="0"/>
        <v>なし</v>
      </c>
      <c r="N28" s="6" t="str">
        <f>IF(J28&lt;&gt;"",IF(J28=(_xlfn.XLOOKUP($J28,HP同意貼付!$H:$H,HP同意貼付!H:H)),1,0),"")</f>
        <v/>
      </c>
      <c r="O28" s="6" t="str">
        <f>IF(B28&lt;&gt;"",IF(B28=TEXT((_xlfn.XLOOKUP($J28,HP同意貼付!$H:$H,HP同意貼付!G:G)),"yyyy/mm/dd"),1,0),"")</f>
        <v/>
      </c>
      <c r="P28" s="6" t="str">
        <f>IF(C28&lt;&gt;"",IF(C28=(_xlfn.XLOOKUP($J28,HP同意貼付!$H:$H,HP同意貼付!B:B)),1,0),"")</f>
        <v/>
      </c>
      <c r="Q28" s="6" t="str">
        <f>IF(D28&lt;&gt;"",IF(D28=(_xlfn.XLOOKUP($J28,HP同意貼付!$H:$H,HP同意貼付!C:C)),1,0),"")</f>
        <v/>
      </c>
      <c r="R28" s="6" t="str">
        <f>IF(E28&lt;&gt;"",IF(E28=(_xlfn.XLOOKUP($J28,HP同意貼付!$H:$H,HP同意貼付!D:D)),1,0),"")</f>
        <v/>
      </c>
      <c r="S28" s="6" t="str">
        <f>IF(F28&lt;&gt;"",IF(F28=(_xlfn.XLOOKUP($J28,HP同意貼付!$H:$H,HP同意貼付!E:E)),1,0),"")</f>
        <v/>
      </c>
      <c r="T28" s="6" t="str">
        <f>IF(K28&lt;&gt;"",IF(K28=(_xlfn.XLOOKUP($J28,HP同意貼付!$H:$H,HP同意貼付!K:K)),1,0),"")</f>
        <v/>
      </c>
      <c r="U28" s="6" t="str">
        <f>IF(L28&lt;&gt;"",IF(L28=(_xlfn.XLOOKUP($J28,HP同意貼付!$H:$H,HP同意貼付!A:A)),1,0),"")</f>
        <v/>
      </c>
    </row>
    <row r="29" spans="1:21">
      <c r="A29" s="6" t="str">
        <f>IF(受験者名簿!C35="","",受験者名簿!A35)</f>
        <v/>
      </c>
      <c r="B29" s="7" t="str">
        <f>IF(受験者名簿!J35="","",TEXT(SUBSTITUTE(受験者名簿!J35,".","/"),"yyyy/mm/dd"))</f>
        <v/>
      </c>
      <c r="C29" s="6" t="str">
        <f>IF(受験者名簿!C35="","",TRIM(受験者名簿!C35))</f>
        <v/>
      </c>
      <c r="D29" s="6" t="str">
        <f>IF(受験者名簿!D35="","",TRIM(受験者名簿!D35))</f>
        <v/>
      </c>
      <c r="E29" s="6" t="str">
        <f>IF(受験者名簿!E35="","",DBCS(TRIM(PHONETIC(受験者名簿!E35))))</f>
        <v/>
      </c>
      <c r="F29" s="6" t="str">
        <f>IF(受験者名簿!F35="","",DBCS(TRIM(PHONETIC(受験者名簿!F35))))</f>
        <v/>
      </c>
      <c r="G29" s="7" t="str">
        <f>IF(受験者名簿!R35="","",受験者名簿!R35)</f>
        <v/>
      </c>
      <c r="H29" s="7" t="str">
        <f>IF(G29="","",IF(受験者名簿!K35="","後",受験者名簿!K35))</f>
        <v/>
      </c>
      <c r="I29" s="7" t="str">
        <f>IF(受験者名簿!S35="","",受験者名簿!S35)</f>
        <v/>
      </c>
      <c r="J29" s="6" t="str">
        <f>IF(受験者名簿!I35="","",TRIM(受験者名簿!I35))</f>
        <v/>
      </c>
      <c r="K29" s="7" t="str">
        <f>IF($C29="","",申込責任者!$N$23)</f>
        <v/>
      </c>
      <c r="L29" s="6" t="str">
        <f>IF(C29="","",申込責任者!$N$11)</f>
        <v/>
      </c>
      <c r="M29" s="6" t="str">
        <f t="shared" si="0"/>
        <v>なし</v>
      </c>
      <c r="N29" s="6" t="str">
        <f>IF(J29&lt;&gt;"",IF(J29=(_xlfn.XLOOKUP($J29,HP同意貼付!$H:$H,HP同意貼付!H:H)),1,0),"")</f>
        <v/>
      </c>
      <c r="O29" s="6" t="str">
        <f>IF(B29&lt;&gt;"",IF(B29=TEXT((_xlfn.XLOOKUP($J29,HP同意貼付!$H:$H,HP同意貼付!G:G)),"yyyy/mm/dd"),1,0),"")</f>
        <v/>
      </c>
      <c r="P29" s="6" t="str">
        <f>IF(C29&lt;&gt;"",IF(C29=(_xlfn.XLOOKUP($J29,HP同意貼付!$H:$H,HP同意貼付!B:B)),1,0),"")</f>
        <v/>
      </c>
      <c r="Q29" s="6" t="str">
        <f>IF(D29&lt;&gt;"",IF(D29=(_xlfn.XLOOKUP($J29,HP同意貼付!$H:$H,HP同意貼付!C:C)),1,0),"")</f>
        <v/>
      </c>
      <c r="R29" s="6" t="str">
        <f>IF(E29&lt;&gt;"",IF(E29=(_xlfn.XLOOKUP($J29,HP同意貼付!$H:$H,HP同意貼付!D:D)),1,0),"")</f>
        <v/>
      </c>
      <c r="S29" s="6" t="str">
        <f>IF(F29&lt;&gt;"",IF(F29=(_xlfn.XLOOKUP($J29,HP同意貼付!$H:$H,HP同意貼付!E:E)),1,0),"")</f>
        <v/>
      </c>
      <c r="T29" s="6" t="str">
        <f>IF(K29&lt;&gt;"",IF(K29=(_xlfn.XLOOKUP($J29,HP同意貼付!$H:$H,HP同意貼付!K:K)),1,0),"")</f>
        <v/>
      </c>
      <c r="U29" s="6" t="str">
        <f>IF(L29&lt;&gt;"",IF(L29=(_xlfn.XLOOKUP($J29,HP同意貼付!$H:$H,HP同意貼付!A:A)),1,0),"")</f>
        <v/>
      </c>
    </row>
    <row r="30" spans="1:21">
      <c r="A30" s="6" t="str">
        <f>IF(受験者名簿!C36="","",受験者名簿!A36)</f>
        <v/>
      </c>
      <c r="B30" s="7" t="str">
        <f>IF(受験者名簿!J36="","",TEXT(SUBSTITUTE(受験者名簿!J36,".","/"),"yyyy/mm/dd"))</f>
        <v/>
      </c>
      <c r="C30" s="6" t="str">
        <f>IF(受験者名簿!C36="","",TRIM(受験者名簿!C36))</f>
        <v/>
      </c>
      <c r="D30" s="6" t="str">
        <f>IF(受験者名簿!D36="","",TRIM(受験者名簿!D36))</f>
        <v/>
      </c>
      <c r="E30" s="6" t="str">
        <f>IF(受験者名簿!E36="","",DBCS(TRIM(PHONETIC(受験者名簿!E36))))</f>
        <v/>
      </c>
      <c r="F30" s="6" t="str">
        <f>IF(受験者名簿!F36="","",DBCS(TRIM(PHONETIC(受験者名簿!F36))))</f>
        <v/>
      </c>
      <c r="G30" s="7" t="str">
        <f>IF(受験者名簿!R36="","",受験者名簿!R36)</f>
        <v/>
      </c>
      <c r="H30" s="7" t="str">
        <f>IF(G30="","",IF(受験者名簿!K36="","後",受験者名簿!K36))</f>
        <v/>
      </c>
      <c r="I30" s="7" t="str">
        <f>IF(受験者名簿!S36="","",受験者名簿!S36)</f>
        <v/>
      </c>
      <c r="J30" s="6" t="str">
        <f>IF(受験者名簿!I36="","",TRIM(受験者名簿!I36))</f>
        <v/>
      </c>
      <c r="K30" s="7" t="str">
        <f>IF($C30="","",申込責任者!$N$23)</f>
        <v/>
      </c>
      <c r="L30" s="6" t="str">
        <f>IF(C30="","",申込責任者!$N$11)</f>
        <v/>
      </c>
      <c r="M30" s="6" t="str">
        <f t="shared" si="0"/>
        <v>なし</v>
      </c>
      <c r="N30" s="6" t="str">
        <f>IF(J30&lt;&gt;"",IF(J30=(_xlfn.XLOOKUP($J30,HP同意貼付!$H:$H,HP同意貼付!H:H)),1,0),"")</f>
        <v/>
      </c>
      <c r="O30" s="6" t="str">
        <f>IF(B30&lt;&gt;"",IF(B30=TEXT((_xlfn.XLOOKUP($J30,HP同意貼付!$H:$H,HP同意貼付!G:G)),"yyyy/mm/dd"),1,0),"")</f>
        <v/>
      </c>
      <c r="P30" s="6" t="str">
        <f>IF(C30&lt;&gt;"",IF(C30=(_xlfn.XLOOKUP($J30,HP同意貼付!$H:$H,HP同意貼付!B:B)),1,0),"")</f>
        <v/>
      </c>
      <c r="Q30" s="6" t="str">
        <f>IF(D30&lt;&gt;"",IF(D30=(_xlfn.XLOOKUP($J30,HP同意貼付!$H:$H,HP同意貼付!C:C)),1,0),"")</f>
        <v/>
      </c>
      <c r="R30" s="6" t="str">
        <f>IF(E30&lt;&gt;"",IF(E30=(_xlfn.XLOOKUP($J30,HP同意貼付!$H:$H,HP同意貼付!D:D)),1,0),"")</f>
        <v/>
      </c>
      <c r="S30" s="6" t="str">
        <f>IF(F30&lt;&gt;"",IF(F30=(_xlfn.XLOOKUP($J30,HP同意貼付!$H:$H,HP同意貼付!E:E)),1,0),"")</f>
        <v/>
      </c>
      <c r="T30" s="6" t="str">
        <f>IF(K30&lt;&gt;"",IF(K30=(_xlfn.XLOOKUP($J30,HP同意貼付!$H:$H,HP同意貼付!K:K)),1,0),"")</f>
        <v/>
      </c>
      <c r="U30" s="6" t="str">
        <f>IF(L30&lt;&gt;"",IF(L30=(_xlfn.XLOOKUP($J30,HP同意貼付!$H:$H,HP同意貼付!A:A)),1,0),"")</f>
        <v/>
      </c>
    </row>
    <row r="31" spans="1:21">
      <c r="A31" s="6" t="str">
        <f>IF(受験者名簿!C37="","",受験者名簿!A37)</f>
        <v/>
      </c>
      <c r="B31" s="7" t="str">
        <f>IF(受験者名簿!J37="","",TEXT(SUBSTITUTE(受験者名簿!J37,".","/"),"yyyy/mm/dd"))</f>
        <v/>
      </c>
      <c r="C31" s="6" t="str">
        <f>IF(受験者名簿!C37="","",TRIM(受験者名簿!C37))</f>
        <v/>
      </c>
      <c r="D31" s="6" t="str">
        <f>IF(受験者名簿!D37="","",TRIM(受験者名簿!D37))</f>
        <v/>
      </c>
      <c r="E31" s="6" t="str">
        <f>IF(受験者名簿!E37="","",DBCS(TRIM(PHONETIC(受験者名簿!E37))))</f>
        <v/>
      </c>
      <c r="F31" s="6" t="str">
        <f>IF(受験者名簿!F37="","",DBCS(TRIM(PHONETIC(受験者名簿!F37))))</f>
        <v/>
      </c>
      <c r="G31" s="7" t="str">
        <f>IF(受験者名簿!R37="","",受験者名簿!R37)</f>
        <v/>
      </c>
      <c r="H31" s="7" t="str">
        <f>IF(G31="","",IF(受験者名簿!K37="","後",受験者名簿!K37))</f>
        <v/>
      </c>
      <c r="I31" s="7" t="str">
        <f>IF(受験者名簿!S37="","",受験者名簿!S37)</f>
        <v/>
      </c>
      <c r="J31" s="6" t="str">
        <f>IF(受験者名簿!I37="","",TRIM(受験者名簿!I37))</f>
        <v/>
      </c>
      <c r="K31" s="7" t="str">
        <f>IF($C31="","",申込責任者!$N$23)</f>
        <v/>
      </c>
      <c r="L31" s="6" t="str">
        <f>IF(C31="","",申込責任者!$N$11)</f>
        <v/>
      </c>
      <c r="M31" s="6" t="str">
        <f t="shared" si="0"/>
        <v>なし</v>
      </c>
      <c r="N31" s="6" t="str">
        <f>IF(J31&lt;&gt;"",IF(J31=(_xlfn.XLOOKUP($J31,HP同意貼付!$H:$H,HP同意貼付!H:H)),1,0),"")</f>
        <v/>
      </c>
      <c r="O31" s="6" t="str">
        <f>IF(B31&lt;&gt;"",IF(B31=TEXT((_xlfn.XLOOKUP($J31,HP同意貼付!$H:$H,HP同意貼付!G:G)),"yyyy/mm/dd"),1,0),"")</f>
        <v/>
      </c>
      <c r="P31" s="6" t="str">
        <f>IF(C31&lt;&gt;"",IF(C31=(_xlfn.XLOOKUP($J31,HP同意貼付!$H:$H,HP同意貼付!B:B)),1,0),"")</f>
        <v/>
      </c>
      <c r="Q31" s="6" t="str">
        <f>IF(D31&lt;&gt;"",IF(D31=(_xlfn.XLOOKUP($J31,HP同意貼付!$H:$H,HP同意貼付!C:C)),1,0),"")</f>
        <v/>
      </c>
      <c r="R31" s="6" t="str">
        <f>IF(E31&lt;&gt;"",IF(E31=(_xlfn.XLOOKUP($J31,HP同意貼付!$H:$H,HP同意貼付!D:D)),1,0),"")</f>
        <v/>
      </c>
      <c r="S31" s="6" t="str">
        <f>IF(F31&lt;&gt;"",IF(F31=(_xlfn.XLOOKUP($J31,HP同意貼付!$H:$H,HP同意貼付!E:E)),1,0),"")</f>
        <v/>
      </c>
      <c r="T31" s="6" t="str">
        <f>IF(K31&lt;&gt;"",IF(K31=(_xlfn.XLOOKUP($J31,HP同意貼付!$H:$H,HP同意貼付!K:K)),1,0),"")</f>
        <v/>
      </c>
      <c r="U31" s="6" t="str">
        <f>IF(L31&lt;&gt;"",IF(L31=(_xlfn.XLOOKUP($J31,HP同意貼付!$H:$H,HP同意貼付!A:A)),1,0),"")</f>
        <v/>
      </c>
    </row>
    <row r="32" spans="1:21">
      <c r="A32" s="6" t="str">
        <f>IF(受験者名簿!C38="","",受験者名簿!A38)</f>
        <v/>
      </c>
      <c r="B32" s="7" t="str">
        <f>IF(受験者名簿!J38="","",TEXT(SUBSTITUTE(受験者名簿!J38,".","/"),"yyyy/mm/dd"))</f>
        <v/>
      </c>
      <c r="C32" s="6" t="str">
        <f>IF(受験者名簿!C38="","",TRIM(受験者名簿!C38))</f>
        <v/>
      </c>
      <c r="D32" s="6" t="str">
        <f>IF(受験者名簿!D38="","",TRIM(受験者名簿!D38))</f>
        <v/>
      </c>
      <c r="E32" s="6" t="str">
        <f>IF(受験者名簿!E38="","",DBCS(TRIM(PHONETIC(受験者名簿!E38))))</f>
        <v/>
      </c>
      <c r="F32" s="6" t="str">
        <f>IF(受験者名簿!F38="","",DBCS(TRIM(PHONETIC(受験者名簿!F38))))</f>
        <v/>
      </c>
      <c r="G32" s="7" t="str">
        <f>IF(受験者名簿!R38="","",受験者名簿!R38)</f>
        <v/>
      </c>
      <c r="H32" s="7" t="str">
        <f>IF(G32="","",IF(受験者名簿!K38="","後",受験者名簿!K38))</f>
        <v/>
      </c>
      <c r="I32" s="7" t="str">
        <f>IF(受験者名簿!S38="","",受験者名簿!S38)</f>
        <v/>
      </c>
      <c r="J32" s="6" t="str">
        <f>IF(受験者名簿!I38="","",TRIM(受験者名簿!I38))</f>
        <v/>
      </c>
      <c r="K32" s="7" t="str">
        <f>IF($C32="","",申込責任者!$N$23)</f>
        <v/>
      </c>
      <c r="L32" s="6" t="str">
        <f>IF(C32="","",申込責任者!$N$11)</f>
        <v/>
      </c>
      <c r="M32" s="6" t="str">
        <f t="shared" si="0"/>
        <v>なし</v>
      </c>
      <c r="N32" s="6" t="str">
        <f>IF(J32&lt;&gt;"",IF(J32=(_xlfn.XLOOKUP($J32,HP同意貼付!$H:$H,HP同意貼付!H:H)),1,0),"")</f>
        <v/>
      </c>
      <c r="O32" s="6" t="str">
        <f>IF(B32&lt;&gt;"",IF(B32=TEXT((_xlfn.XLOOKUP($J32,HP同意貼付!$H:$H,HP同意貼付!G:G)),"yyyy/mm/dd"),1,0),"")</f>
        <v/>
      </c>
      <c r="P32" s="6" t="str">
        <f>IF(C32&lt;&gt;"",IF(C32=(_xlfn.XLOOKUP($J32,HP同意貼付!$H:$H,HP同意貼付!B:B)),1,0),"")</f>
        <v/>
      </c>
      <c r="Q32" s="6" t="str">
        <f>IF(D32&lt;&gt;"",IF(D32=(_xlfn.XLOOKUP($J32,HP同意貼付!$H:$H,HP同意貼付!C:C)),1,0),"")</f>
        <v/>
      </c>
      <c r="R32" s="6" t="str">
        <f>IF(E32&lt;&gt;"",IF(E32=(_xlfn.XLOOKUP($J32,HP同意貼付!$H:$H,HP同意貼付!D:D)),1,0),"")</f>
        <v/>
      </c>
      <c r="S32" s="6" t="str">
        <f>IF(F32&lt;&gt;"",IF(F32=(_xlfn.XLOOKUP($J32,HP同意貼付!$H:$H,HP同意貼付!E:E)),1,0),"")</f>
        <v/>
      </c>
      <c r="T32" s="6" t="str">
        <f>IF(K32&lt;&gt;"",IF(K32=(_xlfn.XLOOKUP($J32,HP同意貼付!$H:$H,HP同意貼付!K:K)),1,0),"")</f>
        <v/>
      </c>
      <c r="U32" s="6" t="str">
        <f>IF(L32&lt;&gt;"",IF(L32=(_xlfn.XLOOKUP($J32,HP同意貼付!$H:$H,HP同意貼付!A:A)),1,0),"")</f>
        <v/>
      </c>
    </row>
    <row r="33" spans="1:21">
      <c r="A33" s="6" t="str">
        <f>IF(受験者名簿!C39="","",受験者名簿!A39)</f>
        <v/>
      </c>
      <c r="B33" s="7" t="str">
        <f>IF(受験者名簿!J39="","",TEXT(SUBSTITUTE(受験者名簿!J39,".","/"),"yyyy/mm/dd"))</f>
        <v/>
      </c>
      <c r="C33" s="6" t="str">
        <f>IF(受験者名簿!C39="","",TRIM(受験者名簿!C39))</f>
        <v/>
      </c>
      <c r="D33" s="6" t="str">
        <f>IF(受験者名簿!D39="","",TRIM(受験者名簿!D39))</f>
        <v/>
      </c>
      <c r="E33" s="6" t="str">
        <f>IF(受験者名簿!E39="","",DBCS(TRIM(PHONETIC(受験者名簿!E39))))</f>
        <v/>
      </c>
      <c r="F33" s="6" t="str">
        <f>IF(受験者名簿!F39="","",DBCS(TRIM(PHONETIC(受験者名簿!F39))))</f>
        <v/>
      </c>
      <c r="G33" s="7" t="str">
        <f>IF(受験者名簿!R39="","",受験者名簿!R39)</f>
        <v/>
      </c>
      <c r="H33" s="7" t="str">
        <f>IF(G33="","",IF(受験者名簿!K39="","後",受験者名簿!K39))</f>
        <v/>
      </c>
      <c r="I33" s="7" t="str">
        <f>IF(受験者名簿!S39="","",受験者名簿!S39)</f>
        <v/>
      </c>
      <c r="J33" s="6" t="str">
        <f>IF(受験者名簿!I39="","",TRIM(受験者名簿!I39))</f>
        <v/>
      </c>
      <c r="K33" s="7" t="str">
        <f>IF($C33="","",申込責任者!$N$23)</f>
        <v/>
      </c>
      <c r="L33" s="6" t="str">
        <f>IF(C33="","",申込責任者!$N$11)</f>
        <v/>
      </c>
      <c r="M33" s="6" t="str">
        <f t="shared" si="0"/>
        <v>なし</v>
      </c>
      <c r="N33" s="6" t="str">
        <f>IF(J33&lt;&gt;"",IF(J33=(_xlfn.XLOOKUP($J33,HP同意貼付!$H:$H,HP同意貼付!H:H)),1,0),"")</f>
        <v/>
      </c>
      <c r="O33" s="6" t="str">
        <f>IF(B33&lt;&gt;"",IF(B33=TEXT((_xlfn.XLOOKUP($J33,HP同意貼付!$H:$H,HP同意貼付!G:G)),"yyyy/mm/dd"),1,0),"")</f>
        <v/>
      </c>
      <c r="P33" s="6" t="str">
        <f>IF(C33&lt;&gt;"",IF(C33=(_xlfn.XLOOKUP($J33,HP同意貼付!$H:$H,HP同意貼付!B:B)),1,0),"")</f>
        <v/>
      </c>
      <c r="Q33" s="6" t="str">
        <f>IF(D33&lt;&gt;"",IF(D33=(_xlfn.XLOOKUP($J33,HP同意貼付!$H:$H,HP同意貼付!C:C)),1,0),"")</f>
        <v/>
      </c>
      <c r="R33" s="6" t="str">
        <f>IF(E33&lt;&gt;"",IF(E33=(_xlfn.XLOOKUP($J33,HP同意貼付!$H:$H,HP同意貼付!D:D)),1,0),"")</f>
        <v/>
      </c>
      <c r="S33" s="6" t="str">
        <f>IF(F33&lt;&gt;"",IF(F33=(_xlfn.XLOOKUP($J33,HP同意貼付!$H:$H,HP同意貼付!E:E)),1,0),"")</f>
        <v/>
      </c>
      <c r="T33" s="6" t="str">
        <f>IF(K33&lt;&gt;"",IF(K33=(_xlfn.XLOOKUP($J33,HP同意貼付!$H:$H,HP同意貼付!K:K)),1,0),"")</f>
        <v/>
      </c>
      <c r="U33" s="6" t="str">
        <f>IF(L33&lt;&gt;"",IF(L33=(_xlfn.XLOOKUP($J33,HP同意貼付!$H:$H,HP同意貼付!A:A)),1,0),"")</f>
        <v/>
      </c>
    </row>
    <row r="34" spans="1:21">
      <c r="A34" s="6" t="str">
        <f>IF(受験者名簿!C40="","",受験者名簿!A40)</f>
        <v/>
      </c>
      <c r="B34" s="7" t="str">
        <f>IF(受験者名簿!J40="","",TEXT(SUBSTITUTE(受験者名簿!J40,".","/"),"yyyy/mm/dd"))</f>
        <v/>
      </c>
      <c r="C34" s="6" t="str">
        <f>IF(受験者名簿!C40="","",TRIM(受験者名簿!C40))</f>
        <v/>
      </c>
      <c r="D34" s="6" t="str">
        <f>IF(受験者名簿!D40="","",TRIM(受験者名簿!D40))</f>
        <v/>
      </c>
      <c r="E34" s="6" t="str">
        <f>IF(受験者名簿!E40="","",DBCS(TRIM(PHONETIC(受験者名簿!E40))))</f>
        <v/>
      </c>
      <c r="F34" s="6" t="str">
        <f>IF(受験者名簿!F40="","",DBCS(TRIM(PHONETIC(受験者名簿!F40))))</f>
        <v/>
      </c>
      <c r="G34" s="7" t="str">
        <f>IF(受験者名簿!R40="","",受験者名簿!R40)</f>
        <v/>
      </c>
      <c r="H34" s="7" t="str">
        <f>IF(G34="","",IF(受験者名簿!K40="","後",受験者名簿!K40))</f>
        <v/>
      </c>
      <c r="I34" s="7" t="str">
        <f>IF(受験者名簿!S40="","",受験者名簿!S40)</f>
        <v/>
      </c>
      <c r="J34" s="6" t="str">
        <f>IF(受験者名簿!I40="","",TRIM(受験者名簿!I40))</f>
        <v/>
      </c>
      <c r="K34" s="7" t="str">
        <f>IF($C34="","",申込責任者!$N$23)</f>
        <v/>
      </c>
      <c r="L34" s="6" t="str">
        <f>IF(C34="","",申込責任者!$N$11)</f>
        <v/>
      </c>
      <c r="M34" s="6" t="str">
        <f t="shared" si="0"/>
        <v>なし</v>
      </c>
      <c r="N34" s="6" t="str">
        <f>IF(J34&lt;&gt;"",IF(J34=(_xlfn.XLOOKUP($J34,HP同意貼付!$H:$H,HP同意貼付!H:H)),1,0),"")</f>
        <v/>
      </c>
      <c r="O34" s="6" t="str">
        <f>IF(B34&lt;&gt;"",IF(B34=TEXT((_xlfn.XLOOKUP($J34,HP同意貼付!$H:$H,HP同意貼付!G:G)),"yyyy/mm/dd"),1,0),"")</f>
        <v/>
      </c>
      <c r="P34" s="6" t="str">
        <f>IF(C34&lt;&gt;"",IF(C34=(_xlfn.XLOOKUP($J34,HP同意貼付!$H:$H,HP同意貼付!B:B)),1,0),"")</f>
        <v/>
      </c>
      <c r="Q34" s="6" t="str">
        <f>IF(D34&lt;&gt;"",IF(D34=(_xlfn.XLOOKUP($J34,HP同意貼付!$H:$H,HP同意貼付!C:C)),1,0),"")</f>
        <v/>
      </c>
      <c r="R34" s="6" t="str">
        <f>IF(E34&lt;&gt;"",IF(E34=(_xlfn.XLOOKUP($J34,HP同意貼付!$H:$H,HP同意貼付!D:D)),1,0),"")</f>
        <v/>
      </c>
      <c r="S34" s="6" t="str">
        <f>IF(F34&lt;&gt;"",IF(F34=(_xlfn.XLOOKUP($J34,HP同意貼付!$H:$H,HP同意貼付!E:E)),1,0),"")</f>
        <v/>
      </c>
      <c r="T34" s="6" t="str">
        <f>IF(K34&lt;&gt;"",IF(K34=(_xlfn.XLOOKUP($J34,HP同意貼付!$H:$H,HP同意貼付!K:K)),1,0),"")</f>
        <v/>
      </c>
      <c r="U34" s="6" t="str">
        <f>IF(L34&lt;&gt;"",IF(L34=(_xlfn.XLOOKUP($J34,HP同意貼付!$H:$H,HP同意貼付!A:A)),1,0),"")</f>
        <v/>
      </c>
    </row>
    <row r="35" spans="1:21">
      <c r="A35" s="6" t="str">
        <f>IF(受験者名簿!C41="","",受験者名簿!A41)</f>
        <v/>
      </c>
      <c r="B35" s="7" t="str">
        <f>IF(受験者名簿!J41="","",TEXT(SUBSTITUTE(受験者名簿!J41,".","/"),"yyyy/mm/dd"))</f>
        <v/>
      </c>
      <c r="C35" s="6" t="str">
        <f>IF(受験者名簿!C41="","",TRIM(受験者名簿!C41))</f>
        <v/>
      </c>
      <c r="D35" s="6" t="str">
        <f>IF(受験者名簿!D41="","",TRIM(受験者名簿!D41))</f>
        <v/>
      </c>
      <c r="E35" s="6" t="str">
        <f>IF(受験者名簿!E41="","",DBCS(TRIM(PHONETIC(受験者名簿!E41))))</f>
        <v/>
      </c>
      <c r="F35" s="6" t="str">
        <f>IF(受験者名簿!F41="","",DBCS(TRIM(PHONETIC(受験者名簿!F41))))</f>
        <v/>
      </c>
      <c r="G35" s="7" t="str">
        <f>IF(受験者名簿!R41="","",受験者名簿!R41)</f>
        <v/>
      </c>
      <c r="H35" s="7" t="str">
        <f>IF(G35="","",IF(受験者名簿!K41="","後",受験者名簿!K41))</f>
        <v/>
      </c>
      <c r="I35" s="7" t="str">
        <f>IF(受験者名簿!S41="","",受験者名簿!S41)</f>
        <v/>
      </c>
      <c r="J35" s="6" t="str">
        <f>IF(受験者名簿!I41="","",TRIM(受験者名簿!I41))</f>
        <v/>
      </c>
      <c r="K35" s="7" t="str">
        <f>IF($C35="","",申込責任者!$N$23)</f>
        <v/>
      </c>
      <c r="L35" s="6" t="str">
        <f>IF(C35="","",申込責任者!$N$11)</f>
        <v/>
      </c>
      <c r="M35" s="6" t="str">
        <f t="shared" si="0"/>
        <v>なし</v>
      </c>
      <c r="N35" s="6" t="str">
        <f>IF(J35&lt;&gt;"",IF(J35=(_xlfn.XLOOKUP($J35,HP同意貼付!$H:$H,HP同意貼付!H:H)),1,0),"")</f>
        <v/>
      </c>
      <c r="O35" s="6" t="str">
        <f>IF(B35&lt;&gt;"",IF(B35=TEXT((_xlfn.XLOOKUP($J35,HP同意貼付!$H:$H,HP同意貼付!G:G)),"yyyy/mm/dd"),1,0),"")</f>
        <v/>
      </c>
      <c r="P35" s="6" t="str">
        <f>IF(C35&lt;&gt;"",IF(C35=(_xlfn.XLOOKUP($J35,HP同意貼付!$H:$H,HP同意貼付!B:B)),1,0),"")</f>
        <v/>
      </c>
      <c r="Q35" s="6" t="str">
        <f>IF(D35&lt;&gt;"",IF(D35=(_xlfn.XLOOKUP($J35,HP同意貼付!$H:$H,HP同意貼付!C:C)),1,0),"")</f>
        <v/>
      </c>
      <c r="R35" s="6" t="str">
        <f>IF(E35&lt;&gt;"",IF(E35=(_xlfn.XLOOKUP($J35,HP同意貼付!$H:$H,HP同意貼付!D:D)),1,0),"")</f>
        <v/>
      </c>
      <c r="S35" s="6" t="str">
        <f>IF(F35&lt;&gt;"",IF(F35=(_xlfn.XLOOKUP($J35,HP同意貼付!$H:$H,HP同意貼付!E:E)),1,0),"")</f>
        <v/>
      </c>
      <c r="T35" s="6" t="str">
        <f>IF(K35&lt;&gt;"",IF(K35=(_xlfn.XLOOKUP($J35,HP同意貼付!$H:$H,HP同意貼付!K:K)),1,0),"")</f>
        <v/>
      </c>
      <c r="U35" s="6" t="str">
        <f>IF(L35&lt;&gt;"",IF(L35=(_xlfn.XLOOKUP($J35,HP同意貼付!$H:$H,HP同意貼付!A:A)),1,0),"")</f>
        <v/>
      </c>
    </row>
    <row r="36" spans="1:21">
      <c r="A36" s="6" t="str">
        <f>IF(受験者名簿!C42="","",受験者名簿!A42)</f>
        <v/>
      </c>
      <c r="B36" s="7" t="str">
        <f>IF(受験者名簿!J42="","",TEXT(SUBSTITUTE(受験者名簿!J42,".","/"),"yyyy/mm/dd"))</f>
        <v/>
      </c>
      <c r="C36" s="6" t="str">
        <f>IF(受験者名簿!C42="","",TRIM(受験者名簿!C42))</f>
        <v/>
      </c>
      <c r="D36" s="6" t="str">
        <f>IF(受験者名簿!D42="","",TRIM(受験者名簿!D42))</f>
        <v/>
      </c>
      <c r="E36" s="6" t="str">
        <f>IF(受験者名簿!E42="","",DBCS(TRIM(PHONETIC(受験者名簿!E42))))</f>
        <v/>
      </c>
      <c r="F36" s="6" t="str">
        <f>IF(受験者名簿!F42="","",DBCS(TRIM(PHONETIC(受験者名簿!F42))))</f>
        <v/>
      </c>
      <c r="G36" s="7" t="str">
        <f>IF(受験者名簿!R42="","",受験者名簿!R42)</f>
        <v/>
      </c>
      <c r="H36" s="7" t="str">
        <f>IF(G36="","",IF(受験者名簿!K42="","後",受験者名簿!K42))</f>
        <v/>
      </c>
      <c r="I36" s="7" t="str">
        <f>IF(受験者名簿!S42="","",受験者名簿!S42)</f>
        <v/>
      </c>
      <c r="J36" s="6" t="str">
        <f>IF(受験者名簿!I42="","",TRIM(受験者名簿!I42))</f>
        <v/>
      </c>
      <c r="K36" s="7" t="str">
        <f>IF($C36="","",申込責任者!$N$23)</f>
        <v/>
      </c>
      <c r="L36" s="6" t="str">
        <f>IF(C36="","",申込責任者!$N$11)</f>
        <v/>
      </c>
      <c r="M36" s="6" t="str">
        <f t="shared" si="0"/>
        <v>なし</v>
      </c>
      <c r="N36" s="6" t="str">
        <f>IF(J36&lt;&gt;"",IF(J36=(_xlfn.XLOOKUP($J36,HP同意貼付!$H:$H,HP同意貼付!H:H)),1,0),"")</f>
        <v/>
      </c>
      <c r="O36" s="6" t="str">
        <f>IF(B36&lt;&gt;"",IF(B36=TEXT((_xlfn.XLOOKUP($J36,HP同意貼付!$H:$H,HP同意貼付!G:G)),"yyyy/mm/dd"),1,0),"")</f>
        <v/>
      </c>
      <c r="P36" s="6" t="str">
        <f>IF(C36&lt;&gt;"",IF(C36=(_xlfn.XLOOKUP($J36,HP同意貼付!$H:$H,HP同意貼付!B:B)),1,0),"")</f>
        <v/>
      </c>
      <c r="Q36" s="6" t="str">
        <f>IF(D36&lt;&gt;"",IF(D36=(_xlfn.XLOOKUP($J36,HP同意貼付!$H:$H,HP同意貼付!C:C)),1,0),"")</f>
        <v/>
      </c>
      <c r="R36" s="6" t="str">
        <f>IF(E36&lt;&gt;"",IF(E36=(_xlfn.XLOOKUP($J36,HP同意貼付!$H:$H,HP同意貼付!D:D)),1,0),"")</f>
        <v/>
      </c>
      <c r="S36" s="6" t="str">
        <f>IF(F36&lt;&gt;"",IF(F36=(_xlfn.XLOOKUP($J36,HP同意貼付!$H:$H,HP同意貼付!E:E)),1,0),"")</f>
        <v/>
      </c>
      <c r="T36" s="6" t="str">
        <f>IF(K36&lt;&gt;"",IF(K36=(_xlfn.XLOOKUP($J36,HP同意貼付!$H:$H,HP同意貼付!K:K)),1,0),"")</f>
        <v/>
      </c>
      <c r="U36" s="6" t="str">
        <f>IF(L36&lt;&gt;"",IF(L36=(_xlfn.XLOOKUP($J36,HP同意貼付!$H:$H,HP同意貼付!A:A)),1,0),"")</f>
        <v/>
      </c>
    </row>
    <row r="37" spans="1:21">
      <c r="A37" s="6" t="str">
        <f>IF(受験者名簿!C43="","",受験者名簿!A43)</f>
        <v/>
      </c>
      <c r="B37" s="7" t="str">
        <f>IF(受験者名簿!J43="","",TEXT(SUBSTITUTE(受験者名簿!J43,".","/"),"yyyy/mm/dd"))</f>
        <v/>
      </c>
      <c r="C37" s="6" t="str">
        <f>IF(受験者名簿!C43="","",TRIM(受験者名簿!C43))</f>
        <v/>
      </c>
      <c r="D37" s="6" t="str">
        <f>IF(受験者名簿!D43="","",TRIM(受験者名簿!D43))</f>
        <v/>
      </c>
      <c r="E37" s="6" t="str">
        <f>IF(受験者名簿!E43="","",DBCS(TRIM(PHONETIC(受験者名簿!E43))))</f>
        <v/>
      </c>
      <c r="F37" s="6" t="str">
        <f>IF(受験者名簿!F43="","",DBCS(TRIM(PHONETIC(受験者名簿!F43))))</f>
        <v/>
      </c>
      <c r="G37" s="7" t="str">
        <f>IF(受験者名簿!R43="","",受験者名簿!R43)</f>
        <v/>
      </c>
      <c r="H37" s="7" t="str">
        <f>IF(G37="","",IF(受験者名簿!K43="","後",受験者名簿!K43))</f>
        <v/>
      </c>
      <c r="I37" s="7" t="str">
        <f>IF(受験者名簿!S43="","",受験者名簿!S43)</f>
        <v/>
      </c>
      <c r="J37" s="6" t="str">
        <f>IF(受験者名簿!I43="","",TRIM(受験者名簿!I43))</f>
        <v/>
      </c>
      <c r="K37" s="7" t="str">
        <f>IF($C37="","",申込責任者!$N$23)</f>
        <v/>
      </c>
      <c r="L37" s="6" t="str">
        <f>IF(C37="","",申込責任者!$N$11)</f>
        <v/>
      </c>
      <c r="M37" s="6" t="str">
        <f t="shared" si="0"/>
        <v>なし</v>
      </c>
      <c r="N37" s="6" t="str">
        <f>IF(J37&lt;&gt;"",IF(J37=(_xlfn.XLOOKUP($J37,HP同意貼付!$H:$H,HP同意貼付!H:H)),1,0),"")</f>
        <v/>
      </c>
      <c r="O37" s="6" t="str">
        <f>IF(B37&lt;&gt;"",IF(B37=TEXT((_xlfn.XLOOKUP($J37,HP同意貼付!$H:$H,HP同意貼付!G:G)),"yyyy/mm/dd"),1,0),"")</f>
        <v/>
      </c>
      <c r="P37" s="6" t="str">
        <f>IF(C37&lt;&gt;"",IF(C37=(_xlfn.XLOOKUP($J37,HP同意貼付!$H:$H,HP同意貼付!B:B)),1,0),"")</f>
        <v/>
      </c>
      <c r="Q37" s="6" t="str">
        <f>IF(D37&lt;&gt;"",IF(D37=(_xlfn.XLOOKUP($J37,HP同意貼付!$H:$H,HP同意貼付!C:C)),1,0),"")</f>
        <v/>
      </c>
      <c r="R37" s="6" t="str">
        <f>IF(E37&lt;&gt;"",IF(E37=(_xlfn.XLOOKUP($J37,HP同意貼付!$H:$H,HP同意貼付!D:D)),1,0),"")</f>
        <v/>
      </c>
      <c r="S37" s="6" t="str">
        <f>IF(F37&lt;&gt;"",IF(F37=(_xlfn.XLOOKUP($J37,HP同意貼付!$H:$H,HP同意貼付!E:E)),1,0),"")</f>
        <v/>
      </c>
      <c r="T37" s="6" t="str">
        <f>IF(K37&lt;&gt;"",IF(K37=(_xlfn.XLOOKUP($J37,HP同意貼付!$H:$H,HP同意貼付!K:K)),1,0),"")</f>
        <v/>
      </c>
      <c r="U37" s="6" t="str">
        <f>IF(L37&lt;&gt;"",IF(L37=(_xlfn.XLOOKUP($J37,HP同意貼付!$H:$H,HP同意貼付!A:A)),1,0),"")</f>
        <v/>
      </c>
    </row>
    <row r="38" spans="1:21">
      <c r="A38" s="6" t="str">
        <f>IF(受験者名簿!C44="","",受験者名簿!A44)</f>
        <v/>
      </c>
      <c r="B38" s="7" t="str">
        <f>IF(受験者名簿!J44="","",TEXT(SUBSTITUTE(受験者名簿!J44,".","/"),"yyyy/mm/dd"))</f>
        <v/>
      </c>
      <c r="C38" s="6" t="str">
        <f>IF(受験者名簿!C44="","",TRIM(受験者名簿!C44))</f>
        <v/>
      </c>
      <c r="D38" s="6" t="str">
        <f>IF(受験者名簿!D44="","",TRIM(受験者名簿!D44))</f>
        <v/>
      </c>
      <c r="E38" s="6" t="str">
        <f>IF(受験者名簿!E44="","",DBCS(TRIM(PHONETIC(受験者名簿!E44))))</f>
        <v/>
      </c>
      <c r="F38" s="6" t="str">
        <f>IF(受験者名簿!F44="","",DBCS(TRIM(PHONETIC(受験者名簿!F44))))</f>
        <v/>
      </c>
      <c r="G38" s="7" t="str">
        <f>IF(受験者名簿!R44="","",受験者名簿!R44)</f>
        <v/>
      </c>
      <c r="H38" s="7" t="str">
        <f>IF(G38="","",IF(受験者名簿!K44="","後",受験者名簿!K44))</f>
        <v/>
      </c>
      <c r="I38" s="7" t="str">
        <f>IF(受験者名簿!S44="","",受験者名簿!S44)</f>
        <v/>
      </c>
      <c r="J38" s="6" t="str">
        <f>IF(受験者名簿!I44="","",TRIM(受験者名簿!I44))</f>
        <v/>
      </c>
      <c r="K38" s="7" t="str">
        <f>IF($C38="","",申込責任者!$N$23)</f>
        <v/>
      </c>
      <c r="L38" s="6" t="str">
        <f>IF(C38="","",申込責任者!$N$11)</f>
        <v/>
      </c>
      <c r="M38" s="6" t="str">
        <f t="shared" si="0"/>
        <v>なし</v>
      </c>
      <c r="N38" s="6" t="str">
        <f>IF(J38&lt;&gt;"",IF(J38=(_xlfn.XLOOKUP($J38,HP同意貼付!$H:$H,HP同意貼付!H:H)),1,0),"")</f>
        <v/>
      </c>
      <c r="O38" s="6" t="str">
        <f>IF(B38&lt;&gt;"",IF(B38=TEXT((_xlfn.XLOOKUP($J38,HP同意貼付!$H:$H,HP同意貼付!G:G)),"yyyy/mm/dd"),1,0),"")</f>
        <v/>
      </c>
      <c r="P38" s="6" t="str">
        <f>IF(C38&lt;&gt;"",IF(C38=(_xlfn.XLOOKUP($J38,HP同意貼付!$H:$H,HP同意貼付!B:B)),1,0),"")</f>
        <v/>
      </c>
      <c r="Q38" s="6" t="str">
        <f>IF(D38&lt;&gt;"",IF(D38=(_xlfn.XLOOKUP($J38,HP同意貼付!$H:$H,HP同意貼付!C:C)),1,0),"")</f>
        <v/>
      </c>
      <c r="R38" s="6" t="str">
        <f>IF(E38&lt;&gt;"",IF(E38=(_xlfn.XLOOKUP($J38,HP同意貼付!$H:$H,HP同意貼付!D:D)),1,0),"")</f>
        <v/>
      </c>
      <c r="S38" s="6" t="str">
        <f>IF(F38&lt;&gt;"",IF(F38=(_xlfn.XLOOKUP($J38,HP同意貼付!$H:$H,HP同意貼付!E:E)),1,0),"")</f>
        <v/>
      </c>
      <c r="T38" s="6" t="str">
        <f>IF(K38&lt;&gt;"",IF(K38=(_xlfn.XLOOKUP($J38,HP同意貼付!$H:$H,HP同意貼付!K:K)),1,0),"")</f>
        <v/>
      </c>
      <c r="U38" s="6" t="str">
        <f>IF(L38&lt;&gt;"",IF(L38=(_xlfn.XLOOKUP($J38,HP同意貼付!$H:$H,HP同意貼付!A:A)),1,0),"")</f>
        <v/>
      </c>
    </row>
    <row r="39" spans="1:21">
      <c r="A39" s="6" t="str">
        <f>IF(受験者名簿!C45="","",受験者名簿!A45)</f>
        <v/>
      </c>
      <c r="B39" s="7" t="str">
        <f>IF(受験者名簿!J45="","",TEXT(SUBSTITUTE(受験者名簿!J45,".","/"),"yyyy/mm/dd"))</f>
        <v/>
      </c>
      <c r="C39" s="6" t="str">
        <f>IF(受験者名簿!C45="","",TRIM(受験者名簿!C45))</f>
        <v/>
      </c>
      <c r="D39" s="6" t="str">
        <f>IF(受験者名簿!D45="","",TRIM(受験者名簿!D45))</f>
        <v/>
      </c>
      <c r="E39" s="6" t="str">
        <f>IF(受験者名簿!E45="","",DBCS(TRIM(PHONETIC(受験者名簿!E45))))</f>
        <v/>
      </c>
      <c r="F39" s="6" t="str">
        <f>IF(受験者名簿!F45="","",DBCS(TRIM(PHONETIC(受験者名簿!F45))))</f>
        <v/>
      </c>
      <c r="G39" s="7" t="str">
        <f>IF(受験者名簿!R45="","",受験者名簿!R45)</f>
        <v/>
      </c>
      <c r="H39" s="7" t="str">
        <f>IF(G39="","",IF(受験者名簿!K45="","後",受験者名簿!K45))</f>
        <v/>
      </c>
      <c r="I39" s="7" t="str">
        <f>IF(受験者名簿!S45="","",受験者名簿!S45)</f>
        <v/>
      </c>
      <c r="J39" s="6" t="str">
        <f>IF(受験者名簿!I45="","",TRIM(受験者名簿!I45))</f>
        <v/>
      </c>
      <c r="K39" s="7" t="str">
        <f>IF($C39="","",申込責任者!$N$23)</f>
        <v/>
      </c>
      <c r="L39" s="6" t="str">
        <f>IF(C39="","",申込責任者!$N$11)</f>
        <v/>
      </c>
      <c r="M39" s="6" t="str">
        <f t="shared" si="0"/>
        <v>なし</v>
      </c>
      <c r="N39" s="6" t="str">
        <f>IF(J39&lt;&gt;"",IF(J39=(_xlfn.XLOOKUP($J39,HP同意貼付!$H:$H,HP同意貼付!H:H)),1,0),"")</f>
        <v/>
      </c>
      <c r="O39" s="6" t="str">
        <f>IF(B39&lt;&gt;"",IF(B39=TEXT((_xlfn.XLOOKUP($J39,HP同意貼付!$H:$H,HP同意貼付!G:G)),"yyyy/mm/dd"),1,0),"")</f>
        <v/>
      </c>
      <c r="P39" s="6" t="str">
        <f>IF(C39&lt;&gt;"",IF(C39=(_xlfn.XLOOKUP($J39,HP同意貼付!$H:$H,HP同意貼付!B:B)),1,0),"")</f>
        <v/>
      </c>
      <c r="Q39" s="6" t="str">
        <f>IF(D39&lt;&gt;"",IF(D39=(_xlfn.XLOOKUP($J39,HP同意貼付!$H:$H,HP同意貼付!C:C)),1,0),"")</f>
        <v/>
      </c>
      <c r="R39" s="6" t="str">
        <f>IF(E39&lt;&gt;"",IF(E39=(_xlfn.XLOOKUP($J39,HP同意貼付!$H:$H,HP同意貼付!D:D)),1,0),"")</f>
        <v/>
      </c>
      <c r="S39" s="6" t="str">
        <f>IF(F39&lt;&gt;"",IF(F39=(_xlfn.XLOOKUP($J39,HP同意貼付!$H:$H,HP同意貼付!E:E)),1,0),"")</f>
        <v/>
      </c>
      <c r="T39" s="6" t="str">
        <f>IF(K39&lt;&gt;"",IF(K39=(_xlfn.XLOOKUP($J39,HP同意貼付!$H:$H,HP同意貼付!K:K)),1,0),"")</f>
        <v/>
      </c>
      <c r="U39" s="6" t="str">
        <f>IF(L39&lt;&gt;"",IF(L39=(_xlfn.XLOOKUP($J39,HP同意貼付!$H:$H,HP同意貼付!A:A)),1,0),"")</f>
        <v/>
      </c>
    </row>
    <row r="40" spans="1:21">
      <c r="A40" s="6" t="str">
        <f>IF(受験者名簿!C46="","",受験者名簿!A46)</f>
        <v/>
      </c>
      <c r="B40" s="7" t="str">
        <f>IF(受験者名簿!J46="","",TEXT(SUBSTITUTE(受験者名簿!J46,".","/"),"yyyy/mm/dd"))</f>
        <v/>
      </c>
      <c r="C40" s="6" t="str">
        <f>IF(受験者名簿!C46="","",TRIM(受験者名簿!C46))</f>
        <v/>
      </c>
      <c r="D40" s="6" t="str">
        <f>IF(受験者名簿!D46="","",TRIM(受験者名簿!D46))</f>
        <v/>
      </c>
      <c r="E40" s="6" t="str">
        <f>IF(受験者名簿!E46="","",DBCS(TRIM(PHONETIC(受験者名簿!E46))))</f>
        <v/>
      </c>
      <c r="F40" s="6" t="str">
        <f>IF(受験者名簿!F46="","",DBCS(TRIM(PHONETIC(受験者名簿!F46))))</f>
        <v/>
      </c>
      <c r="G40" s="7" t="str">
        <f>IF(受験者名簿!R46="","",受験者名簿!R46)</f>
        <v/>
      </c>
      <c r="H40" s="7" t="str">
        <f>IF(G40="","",IF(受験者名簿!K46="","後",受験者名簿!K46))</f>
        <v/>
      </c>
      <c r="I40" s="7" t="str">
        <f>IF(受験者名簿!S46="","",受験者名簿!S46)</f>
        <v/>
      </c>
      <c r="J40" s="6" t="str">
        <f>IF(受験者名簿!I46="","",TRIM(受験者名簿!I46))</f>
        <v/>
      </c>
      <c r="K40" s="7" t="str">
        <f>IF($C40="","",申込責任者!$N$23)</f>
        <v/>
      </c>
      <c r="L40" s="6" t="str">
        <f>IF(C40="","",申込責任者!$N$11)</f>
        <v/>
      </c>
      <c r="M40" s="6" t="str">
        <f t="shared" si="0"/>
        <v>なし</v>
      </c>
      <c r="N40" s="6" t="str">
        <f>IF(J40&lt;&gt;"",IF(J40=(_xlfn.XLOOKUP($J40,HP同意貼付!$H:$H,HP同意貼付!H:H)),1,0),"")</f>
        <v/>
      </c>
      <c r="O40" s="6" t="str">
        <f>IF(B40&lt;&gt;"",IF(B40=TEXT((_xlfn.XLOOKUP($J40,HP同意貼付!$H:$H,HP同意貼付!G:G)),"yyyy/mm/dd"),1,0),"")</f>
        <v/>
      </c>
      <c r="P40" s="6" t="str">
        <f>IF(C40&lt;&gt;"",IF(C40=(_xlfn.XLOOKUP($J40,HP同意貼付!$H:$H,HP同意貼付!B:B)),1,0),"")</f>
        <v/>
      </c>
      <c r="Q40" s="6" t="str">
        <f>IF(D40&lt;&gt;"",IF(D40=(_xlfn.XLOOKUP($J40,HP同意貼付!$H:$H,HP同意貼付!C:C)),1,0),"")</f>
        <v/>
      </c>
      <c r="R40" s="6" t="str">
        <f>IF(E40&lt;&gt;"",IF(E40=(_xlfn.XLOOKUP($J40,HP同意貼付!$H:$H,HP同意貼付!D:D)),1,0),"")</f>
        <v/>
      </c>
      <c r="S40" s="6" t="str">
        <f>IF(F40&lt;&gt;"",IF(F40=(_xlfn.XLOOKUP($J40,HP同意貼付!$H:$H,HP同意貼付!E:E)),1,0),"")</f>
        <v/>
      </c>
      <c r="T40" s="6" t="str">
        <f>IF(K40&lt;&gt;"",IF(K40=(_xlfn.XLOOKUP($J40,HP同意貼付!$H:$H,HP同意貼付!K:K)),1,0),"")</f>
        <v/>
      </c>
      <c r="U40" s="6" t="str">
        <f>IF(L40&lt;&gt;"",IF(L40=(_xlfn.XLOOKUP($J40,HP同意貼付!$H:$H,HP同意貼付!A:A)),1,0),"")</f>
        <v/>
      </c>
    </row>
    <row r="41" spans="1:21">
      <c r="A41" s="6" t="str">
        <f>IF(受験者名簿!C47="","",受験者名簿!A47)</f>
        <v/>
      </c>
      <c r="B41" s="7" t="str">
        <f>IF(受験者名簿!J47="","",TEXT(SUBSTITUTE(受験者名簿!J47,".","/"),"yyyy/mm/dd"))</f>
        <v/>
      </c>
      <c r="C41" s="6" t="str">
        <f>IF(受験者名簿!C47="","",TRIM(受験者名簿!C47))</f>
        <v/>
      </c>
      <c r="D41" s="6" t="str">
        <f>IF(受験者名簿!D47="","",TRIM(受験者名簿!D47))</f>
        <v/>
      </c>
      <c r="E41" s="6" t="str">
        <f>IF(受験者名簿!E47="","",DBCS(TRIM(PHONETIC(受験者名簿!E47))))</f>
        <v/>
      </c>
      <c r="F41" s="6" t="str">
        <f>IF(受験者名簿!F47="","",DBCS(TRIM(PHONETIC(受験者名簿!F47))))</f>
        <v/>
      </c>
      <c r="G41" s="7" t="str">
        <f>IF(受験者名簿!R47="","",受験者名簿!R47)</f>
        <v/>
      </c>
      <c r="H41" s="7" t="str">
        <f>IF(G41="","",IF(受験者名簿!K47="","後",受験者名簿!K47))</f>
        <v/>
      </c>
      <c r="I41" s="7" t="str">
        <f>IF(受験者名簿!S47="","",受験者名簿!S47)</f>
        <v/>
      </c>
      <c r="J41" s="6" t="str">
        <f>IF(受験者名簿!I47="","",TRIM(受験者名簿!I47))</f>
        <v/>
      </c>
      <c r="K41" s="7" t="str">
        <f>IF($C41="","",申込責任者!$N$23)</f>
        <v/>
      </c>
      <c r="L41" s="6" t="str">
        <f>IF(C41="","",申込責任者!$N$11)</f>
        <v/>
      </c>
      <c r="M41" s="6" t="str">
        <f t="shared" si="0"/>
        <v>なし</v>
      </c>
      <c r="N41" s="6" t="str">
        <f>IF(J41&lt;&gt;"",IF(J41=(_xlfn.XLOOKUP($J41,HP同意貼付!$H:$H,HP同意貼付!H:H)),1,0),"")</f>
        <v/>
      </c>
      <c r="O41" s="6" t="str">
        <f>IF(B41&lt;&gt;"",IF(B41=TEXT((_xlfn.XLOOKUP($J41,HP同意貼付!$H:$H,HP同意貼付!G:G)),"yyyy/mm/dd"),1,0),"")</f>
        <v/>
      </c>
      <c r="P41" s="6" t="str">
        <f>IF(C41&lt;&gt;"",IF(C41=(_xlfn.XLOOKUP($J41,HP同意貼付!$H:$H,HP同意貼付!B:B)),1,0),"")</f>
        <v/>
      </c>
      <c r="Q41" s="6" t="str">
        <f>IF(D41&lt;&gt;"",IF(D41=(_xlfn.XLOOKUP($J41,HP同意貼付!$H:$H,HP同意貼付!C:C)),1,0),"")</f>
        <v/>
      </c>
      <c r="R41" s="6" t="str">
        <f>IF(E41&lt;&gt;"",IF(E41=(_xlfn.XLOOKUP($J41,HP同意貼付!$H:$H,HP同意貼付!D:D)),1,0),"")</f>
        <v/>
      </c>
      <c r="S41" s="6" t="str">
        <f>IF(F41&lt;&gt;"",IF(F41=(_xlfn.XLOOKUP($J41,HP同意貼付!$H:$H,HP同意貼付!E:E)),1,0),"")</f>
        <v/>
      </c>
      <c r="T41" s="6" t="str">
        <f>IF(K41&lt;&gt;"",IF(K41=(_xlfn.XLOOKUP($J41,HP同意貼付!$H:$H,HP同意貼付!K:K)),1,0),"")</f>
        <v/>
      </c>
      <c r="U41" s="6" t="str">
        <f>IF(L41&lt;&gt;"",IF(L41=(_xlfn.XLOOKUP($J41,HP同意貼付!$H:$H,HP同意貼付!A:A)),1,0),"")</f>
        <v/>
      </c>
    </row>
    <row r="42" spans="1:21">
      <c r="A42" s="6" t="str">
        <f>IF(受験者名簿!C48="","",受験者名簿!A48)</f>
        <v/>
      </c>
      <c r="B42" s="7" t="str">
        <f>IF(受験者名簿!J48="","",TEXT(SUBSTITUTE(受験者名簿!J48,".","/"),"yyyy/mm/dd"))</f>
        <v/>
      </c>
      <c r="C42" s="6" t="str">
        <f>IF(受験者名簿!C48="","",TRIM(受験者名簿!C48))</f>
        <v/>
      </c>
      <c r="D42" s="6" t="str">
        <f>IF(受験者名簿!D48="","",TRIM(受験者名簿!D48))</f>
        <v/>
      </c>
      <c r="E42" s="6" t="str">
        <f>IF(受験者名簿!E48="","",DBCS(TRIM(PHONETIC(受験者名簿!E48))))</f>
        <v/>
      </c>
      <c r="F42" s="6" t="str">
        <f>IF(受験者名簿!F48="","",DBCS(TRIM(PHONETIC(受験者名簿!F48))))</f>
        <v/>
      </c>
      <c r="G42" s="7" t="str">
        <f>IF(受験者名簿!R48="","",受験者名簿!R48)</f>
        <v/>
      </c>
      <c r="H42" s="7" t="str">
        <f>IF(G42="","",IF(受験者名簿!K48="","後",受験者名簿!K48))</f>
        <v/>
      </c>
      <c r="I42" s="7" t="str">
        <f>IF(受験者名簿!S48="","",受験者名簿!S48)</f>
        <v/>
      </c>
      <c r="J42" s="6" t="str">
        <f>IF(受験者名簿!I48="","",TRIM(受験者名簿!I48))</f>
        <v/>
      </c>
      <c r="K42" s="7" t="str">
        <f>IF($C42="","",申込責任者!$N$23)</f>
        <v/>
      </c>
      <c r="L42" s="6" t="str">
        <f>IF(C42="","",申込責任者!$N$11)</f>
        <v/>
      </c>
      <c r="M42" s="6" t="str">
        <f t="shared" si="0"/>
        <v>なし</v>
      </c>
      <c r="N42" s="6" t="str">
        <f>IF(J42&lt;&gt;"",IF(J42=(_xlfn.XLOOKUP($J42,HP同意貼付!$H:$H,HP同意貼付!H:H)),1,0),"")</f>
        <v/>
      </c>
      <c r="O42" s="6" t="str">
        <f>IF(B42&lt;&gt;"",IF(B42=TEXT((_xlfn.XLOOKUP($J42,HP同意貼付!$H:$H,HP同意貼付!G:G)),"yyyy/mm/dd"),1,0),"")</f>
        <v/>
      </c>
      <c r="P42" s="6" t="str">
        <f>IF(C42&lt;&gt;"",IF(C42=(_xlfn.XLOOKUP($J42,HP同意貼付!$H:$H,HP同意貼付!B:B)),1,0),"")</f>
        <v/>
      </c>
      <c r="Q42" s="6" t="str">
        <f>IF(D42&lt;&gt;"",IF(D42=(_xlfn.XLOOKUP($J42,HP同意貼付!$H:$H,HP同意貼付!C:C)),1,0),"")</f>
        <v/>
      </c>
      <c r="R42" s="6" t="str">
        <f>IF(E42&lt;&gt;"",IF(E42=(_xlfn.XLOOKUP($J42,HP同意貼付!$H:$H,HP同意貼付!D:D)),1,0),"")</f>
        <v/>
      </c>
      <c r="S42" s="6" t="str">
        <f>IF(F42&lt;&gt;"",IF(F42=(_xlfn.XLOOKUP($J42,HP同意貼付!$H:$H,HP同意貼付!E:E)),1,0),"")</f>
        <v/>
      </c>
      <c r="T42" s="6" t="str">
        <f>IF(K42&lt;&gt;"",IF(K42=(_xlfn.XLOOKUP($J42,HP同意貼付!$H:$H,HP同意貼付!K:K)),1,0),"")</f>
        <v/>
      </c>
      <c r="U42" s="6" t="str">
        <f>IF(L42&lt;&gt;"",IF(L42=(_xlfn.XLOOKUP($J42,HP同意貼付!$H:$H,HP同意貼付!A:A)),1,0),"")</f>
        <v/>
      </c>
    </row>
    <row r="43" spans="1:21">
      <c r="A43" s="6" t="str">
        <f>IF(受験者名簿!C49="","",受験者名簿!A49)</f>
        <v/>
      </c>
      <c r="B43" s="7" t="str">
        <f>IF(受験者名簿!J49="","",TEXT(SUBSTITUTE(受験者名簿!J49,".","/"),"yyyy/mm/dd"))</f>
        <v/>
      </c>
      <c r="C43" s="6" t="str">
        <f>IF(受験者名簿!C49="","",TRIM(受験者名簿!C49))</f>
        <v/>
      </c>
      <c r="D43" s="6" t="str">
        <f>IF(受験者名簿!D49="","",TRIM(受験者名簿!D49))</f>
        <v/>
      </c>
      <c r="E43" s="6" t="str">
        <f>IF(受験者名簿!E49="","",DBCS(TRIM(PHONETIC(受験者名簿!E49))))</f>
        <v/>
      </c>
      <c r="F43" s="6" t="str">
        <f>IF(受験者名簿!F49="","",DBCS(TRIM(PHONETIC(受験者名簿!F49))))</f>
        <v/>
      </c>
      <c r="G43" s="7" t="str">
        <f>IF(受験者名簿!R49="","",受験者名簿!R49)</f>
        <v/>
      </c>
      <c r="H43" s="7" t="str">
        <f>IF(G43="","",IF(受験者名簿!K49="","後",受験者名簿!K49))</f>
        <v/>
      </c>
      <c r="I43" s="7" t="str">
        <f>IF(受験者名簿!S49="","",受験者名簿!S49)</f>
        <v/>
      </c>
      <c r="J43" s="6" t="str">
        <f>IF(受験者名簿!I49="","",TRIM(受験者名簿!I49))</f>
        <v/>
      </c>
      <c r="K43" s="7" t="str">
        <f>IF($C43="","",申込責任者!$N$23)</f>
        <v/>
      </c>
      <c r="L43" s="6" t="str">
        <f>IF(C43="","",申込責任者!$N$11)</f>
        <v/>
      </c>
      <c r="M43" s="6" t="str">
        <f t="shared" si="0"/>
        <v>なし</v>
      </c>
      <c r="N43" s="6" t="str">
        <f>IF(J43&lt;&gt;"",IF(J43=(_xlfn.XLOOKUP($J43,HP同意貼付!$H:$H,HP同意貼付!H:H)),1,0),"")</f>
        <v/>
      </c>
      <c r="O43" s="6" t="str">
        <f>IF(B43&lt;&gt;"",IF(B43=TEXT((_xlfn.XLOOKUP($J43,HP同意貼付!$H:$H,HP同意貼付!G:G)),"yyyy/mm/dd"),1,0),"")</f>
        <v/>
      </c>
      <c r="P43" s="6" t="str">
        <f>IF(C43&lt;&gt;"",IF(C43=(_xlfn.XLOOKUP($J43,HP同意貼付!$H:$H,HP同意貼付!B:B)),1,0),"")</f>
        <v/>
      </c>
      <c r="Q43" s="6" t="str">
        <f>IF(D43&lt;&gt;"",IF(D43=(_xlfn.XLOOKUP($J43,HP同意貼付!$H:$H,HP同意貼付!C:C)),1,0),"")</f>
        <v/>
      </c>
      <c r="R43" s="6" t="str">
        <f>IF(E43&lt;&gt;"",IF(E43=(_xlfn.XLOOKUP($J43,HP同意貼付!$H:$H,HP同意貼付!D:D)),1,0),"")</f>
        <v/>
      </c>
      <c r="S43" s="6" t="str">
        <f>IF(F43&lt;&gt;"",IF(F43=(_xlfn.XLOOKUP($J43,HP同意貼付!$H:$H,HP同意貼付!E:E)),1,0),"")</f>
        <v/>
      </c>
      <c r="T43" s="6" t="str">
        <f>IF(K43&lt;&gt;"",IF(K43=(_xlfn.XLOOKUP($J43,HP同意貼付!$H:$H,HP同意貼付!K:K)),1,0),"")</f>
        <v/>
      </c>
      <c r="U43" s="6" t="str">
        <f>IF(L43&lt;&gt;"",IF(L43=(_xlfn.XLOOKUP($J43,HP同意貼付!$H:$H,HP同意貼付!A:A)),1,0),"")</f>
        <v/>
      </c>
    </row>
    <row r="44" spans="1:21">
      <c r="A44" s="6" t="str">
        <f>IF(受験者名簿!C50="","",受験者名簿!A50)</f>
        <v/>
      </c>
      <c r="B44" s="7" t="str">
        <f>IF(受験者名簿!J50="","",TEXT(SUBSTITUTE(受験者名簿!J50,".","/"),"yyyy/mm/dd"))</f>
        <v/>
      </c>
      <c r="C44" s="6" t="str">
        <f>IF(受験者名簿!C50="","",TRIM(受験者名簿!C50))</f>
        <v/>
      </c>
      <c r="D44" s="6" t="str">
        <f>IF(受験者名簿!D50="","",TRIM(受験者名簿!D50))</f>
        <v/>
      </c>
      <c r="E44" s="6" t="str">
        <f>IF(受験者名簿!E50="","",DBCS(TRIM(PHONETIC(受験者名簿!E50))))</f>
        <v/>
      </c>
      <c r="F44" s="6" t="str">
        <f>IF(受験者名簿!F50="","",DBCS(TRIM(PHONETIC(受験者名簿!F50))))</f>
        <v/>
      </c>
      <c r="G44" s="7" t="str">
        <f>IF(受験者名簿!R50="","",受験者名簿!R50)</f>
        <v/>
      </c>
      <c r="H44" s="7" t="str">
        <f>IF(G44="","",IF(受験者名簿!K50="","後",受験者名簿!K50))</f>
        <v/>
      </c>
      <c r="I44" s="7" t="str">
        <f>IF(受験者名簿!S50="","",受験者名簿!S50)</f>
        <v/>
      </c>
      <c r="J44" s="6" t="str">
        <f>IF(受験者名簿!I50="","",TRIM(受験者名簿!I50))</f>
        <v/>
      </c>
      <c r="K44" s="7" t="str">
        <f>IF($C44="","",申込責任者!$N$23)</f>
        <v/>
      </c>
      <c r="L44" s="6" t="str">
        <f>IF(C44="","",申込責任者!$N$11)</f>
        <v/>
      </c>
      <c r="M44" s="6" t="str">
        <f t="shared" si="0"/>
        <v>なし</v>
      </c>
      <c r="N44" s="6" t="str">
        <f>IF(J44&lt;&gt;"",IF(J44=(_xlfn.XLOOKUP($J44,HP同意貼付!$H:$H,HP同意貼付!H:H)),1,0),"")</f>
        <v/>
      </c>
      <c r="O44" s="6" t="str">
        <f>IF(B44&lt;&gt;"",IF(B44=TEXT((_xlfn.XLOOKUP($J44,HP同意貼付!$H:$H,HP同意貼付!G:G)),"yyyy/mm/dd"),1,0),"")</f>
        <v/>
      </c>
      <c r="P44" s="6" t="str">
        <f>IF(C44&lt;&gt;"",IF(C44=(_xlfn.XLOOKUP($J44,HP同意貼付!$H:$H,HP同意貼付!B:B)),1,0),"")</f>
        <v/>
      </c>
      <c r="Q44" s="6" t="str">
        <f>IF(D44&lt;&gt;"",IF(D44=(_xlfn.XLOOKUP($J44,HP同意貼付!$H:$H,HP同意貼付!C:C)),1,0),"")</f>
        <v/>
      </c>
      <c r="R44" s="6" t="str">
        <f>IF(E44&lt;&gt;"",IF(E44=(_xlfn.XLOOKUP($J44,HP同意貼付!$H:$H,HP同意貼付!D:D)),1,0),"")</f>
        <v/>
      </c>
      <c r="S44" s="6" t="str">
        <f>IF(F44&lt;&gt;"",IF(F44=(_xlfn.XLOOKUP($J44,HP同意貼付!$H:$H,HP同意貼付!E:E)),1,0),"")</f>
        <v/>
      </c>
      <c r="T44" s="6" t="str">
        <f>IF(K44&lt;&gt;"",IF(K44=(_xlfn.XLOOKUP($J44,HP同意貼付!$H:$H,HP同意貼付!K:K)),1,0),"")</f>
        <v/>
      </c>
      <c r="U44" s="6" t="str">
        <f>IF(L44&lt;&gt;"",IF(L44=(_xlfn.XLOOKUP($J44,HP同意貼付!$H:$H,HP同意貼付!A:A)),1,0),"")</f>
        <v/>
      </c>
    </row>
    <row r="45" spans="1:21">
      <c r="A45" s="6" t="str">
        <f>IF(受験者名簿!C51="","",受験者名簿!A51)</f>
        <v/>
      </c>
      <c r="B45" s="7" t="str">
        <f>IF(受験者名簿!J51="","",TEXT(SUBSTITUTE(受験者名簿!J51,".","/"),"yyyy/mm/dd"))</f>
        <v/>
      </c>
      <c r="C45" s="6" t="str">
        <f>IF(受験者名簿!C51="","",TRIM(受験者名簿!C51))</f>
        <v/>
      </c>
      <c r="D45" s="6" t="str">
        <f>IF(受験者名簿!D51="","",TRIM(受験者名簿!D51))</f>
        <v/>
      </c>
      <c r="E45" s="6" t="str">
        <f>IF(受験者名簿!E51="","",DBCS(TRIM(PHONETIC(受験者名簿!E51))))</f>
        <v/>
      </c>
      <c r="F45" s="6" t="str">
        <f>IF(受験者名簿!F51="","",DBCS(TRIM(PHONETIC(受験者名簿!F51))))</f>
        <v/>
      </c>
      <c r="G45" s="7" t="str">
        <f>IF(受験者名簿!R51="","",受験者名簿!R51)</f>
        <v/>
      </c>
      <c r="H45" s="7" t="str">
        <f>IF(G45="","",IF(受験者名簿!K51="","後",受験者名簿!K51))</f>
        <v/>
      </c>
      <c r="I45" s="7" t="str">
        <f>IF(受験者名簿!S51="","",受験者名簿!S51)</f>
        <v/>
      </c>
      <c r="J45" s="6" t="str">
        <f>IF(受験者名簿!I51="","",TRIM(受験者名簿!I51))</f>
        <v/>
      </c>
      <c r="K45" s="7" t="str">
        <f>IF($C45="","",申込責任者!$N$23)</f>
        <v/>
      </c>
      <c r="L45" s="6" t="str">
        <f>IF(C45="","",申込責任者!$N$11)</f>
        <v/>
      </c>
      <c r="M45" s="6" t="str">
        <f t="shared" si="0"/>
        <v>なし</v>
      </c>
      <c r="N45" s="6" t="str">
        <f>IF(J45&lt;&gt;"",IF(J45=(_xlfn.XLOOKUP($J45,HP同意貼付!$H:$H,HP同意貼付!H:H)),1,0),"")</f>
        <v/>
      </c>
      <c r="O45" s="6" t="str">
        <f>IF(B45&lt;&gt;"",IF(B45=TEXT((_xlfn.XLOOKUP($J45,HP同意貼付!$H:$H,HP同意貼付!G:G)),"yyyy/mm/dd"),1,0),"")</f>
        <v/>
      </c>
      <c r="P45" s="6" t="str">
        <f>IF(C45&lt;&gt;"",IF(C45=(_xlfn.XLOOKUP($J45,HP同意貼付!$H:$H,HP同意貼付!B:B)),1,0),"")</f>
        <v/>
      </c>
      <c r="Q45" s="6" t="str">
        <f>IF(D45&lt;&gt;"",IF(D45=(_xlfn.XLOOKUP($J45,HP同意貼付!$H:$H,HP同意貼付!C:C)),1,0),"")</f>
        <v/>
      </c>
      <c r="R45" s="6" t="str">
        <f>IF(E45&lt;&gt;"",IF(E45=(_xlfn.XLOOKUP($J45,HP同意貼付!$H:$H,HP同意貼付!D:D)),1,0),"")</f>
        <v/>
      </c>
      <c r="S45" s="6" t="str">
        <f>IF(F45&lt;&gt;"",IF(F45=(_xlfn.XLOOKUP($J45,HP同意貼付!$H:$H,HP同意貼付!E:E)),1,0),"")</f>
        <v/>
      </c>
      <c r="T45" s="6" t="str">
        <f>IF(K45&lt;&gt;"",IF(K45=(_xlfn.XLOOKUP($J45,HP同意貼付!$H:$H,HP同意貼付!K:K)),1,0),"")</f>
        <v/>
      </c>
      <c r="U45" s="6" t="str">
        <f>IF(L45&lt;&gt;"",IF(L45=(_xlfn.XLOOKUP($J45,HP同意貼付!$H:$H,HP同意貼付!A:A)),1,0),"")</f>
        <v/>
      </c>
    </row>
    <row r="46" spans="1:21">
      <c r="A46" s="6" t="str">
        <f>IF(受験者名簿!C52="","",受験者名簿!A52)</f>
        <v/>
      </c>
      <c r="B46" s="7" t="str">
        <f>IF(受験者名簿!J52="","",TEXT(SUBSTITUTE(受験者名簿!J52,".","/"),"yyyy/mm/dd"))</f>
        <v/>
      </c>
      <c r="C46" s="6" t="str">
        <f>IF(受験者名簿!C52="","",TRIM(受験者名簿!C52))</f>
        <v/>
      </c>
      <c r="D46" s="6" t="str">
        <f>IF(受験者名簿!D52="","",TRIM(受験者名簿!D52))</f>
        <v/>
      </c>
      <c r="E46" s="6" t="str">
        <f>IF(受験者名簿!E52="","",DBCS(TRIM(PHONETIC(受験者名簿!E52))))</f>
        <v/>
      </c>
      <c r="F46" s="6" t="str">
        <f>IF(受験者名簿!F52="","",DBCS(TRIM(PHONETIC(受験者名簿!F52))))</f>
        <v/>
      </c>
      <c r="G46" s="7" t="str">
        <f>IF(受験者名簿!R52="","",受験者名簿!R52)</f>
        <v/>
      </c>
      <c r="H46" s="7" t="str">
        <f>IF(G46="","",IF(受験者名簿!K52="","後",受験者名簿!K52))</f>
        <v/>
      </c>
      <c r="I46" s="7" t="str">
        <f>IF(受験者名簿!S52="","",受験者名簿!S52)</f>
        <v/>
      </c>
      <c r="J46" s="6" t="str">
        <f>IF(受験者名簿!I52="","",TRIM(受験者名簿!I52))</f>
        <v/>
      </c>
      <c r="K46" s="7" t="str">
        <f>IF($C46="","",申込責任者!$N$23)</f>
        <v/>
      </c>
      <c r="L46" s="6" t="str">
        <f>IF(C46="","",申込責任者!$N$11)</f>
        <v/>
      </c>
      <c r="M46" s="6" t="str">
        <f t="shared" si="0"/>
        <v>なし</v>
      </c>
      <c r="N46" s="6" t="str">
        <f>IF(J46&lt;&gt;"",IF(J46=(_xlfn.XLOOKUP($J46,HP同意貼付!$H:$H,HP同意貼付!H:H)),1,0),"")</f>
        <v/>
      </c>
      <c r="O46" s="6" t="str">
        <f>IF(B46&lt;&gt;"",IF(B46=TEXT((_xlfn.XLOOKUP($J46,HP同意貼付!$H:$H,HP同意貼付!G:G)),"yyyy/mm/dd"),1,0),"")</f>
        <v/>
      </c>
      <c r="P46" s="6" t="str">
        <f>IF(C46&lt;&gt;"",IF(C46=(_xlfn.XLOOKUP($J46,HP同意貼付!$H:$H,HP同意貼付!B:B)),1,0),"")</f>
        <v/>
      </c>
      <c r="Q46" s="6" t="str">
        <f>IF(D46&lt;&gt;"",IF(D46=(_xlfn.XLOOKUP($J46,HP同意貼付!$H:$H,HP同意貼付!C:C)),1,0),"")</f>
        <v/>
      </c>
      <c r="R46" s="6" t="str">
        <f>IF(E46&lt;&gt;"",IF(E46=(_xlfn.XLOOKUP($J46,HP同意貼付!$H:$H,HP同意貼付!D:D)),1,0),"")</f>
        <v/>
      </c>
      <c r="S46" s="6" t="str">
        <f>IF(F46&lt;&gt;"",IF(F46=(_xlfn.XLOOKUP($J46,HP同意貼付!$H:$H,HP同意貼付!E:E)),1,0),"")</f>
        <v/>
      </c>
      <c r="T46" s="6" t="str">
        <f>IF(K46&lt;&gt;"",IF(K46=(_xlfn.XLOOKUP($J46,HP同意貼付!$H:$H,HP同意貼付!K:K)),1,0),"")</f>
        <v/>
      </c>
      <c r="U46" s="6" t="str">
        <f>IF(L46&lt;&gt;"",IF(L46=(_xlfn.XLOOKUP($J46,HP同意貼付!$H:$H,HP同意貼付!A:A)),1,0),"")</f>
        <v/>
      </c>
    </row>
    <row r="47" spans="1:21">
      <c r="A47" s="6" t="str">
        <f>IF(受験者名簿!C53="","",受験者名簿!A53)</f>
        <v/>
      </c>
      <c r="B47" s="7" t="str">
        <f>IF(受験者名簿!J53="","",TEXT(SUBSTITUTE(受験者名簿!J53,".","/"),"yyyy/mm/dd"))</f>
        <v/>
      </c>
      <c r="C47" s="6" t="str">
        <f>IF(受験者名簿!C53="","",TRIM(受験者名簿!C53))</f>
        <v/>
      </c>
      <c r="D47" s="6" t="str">
        <f>IF(受験者名簿!D53="","",TRIM(受験者名簿!D53))</f>
        <v/>
      </c>
      <c r="E47" s="6" t="str">
        <f>IF(受験者名簿!E53="","",DBCS(TRIM(PHONETIC(受験者名簿!E53))))</f>
        <v/>
      </c>
      <c r="F47" s="6" t="str">
        <f>IF(受験者名簿!F53="","",DBCS(TRIM(PHONETIC(受験者名簿!F53))))</f>
        <v/>
      </c>
      <c r="G47" s="7" t="str">
        <f>IF(受験者名簿!R53="","",受験者名簿!R53)</f>
        <v/>
      </c>
      <c r="H47" s="7" t="str">
        <f>IF(G47="","",IF(受験者名簿!K53="","後",受験者名簿!K53))</f>
        <v/>
      </c>
      <c r="I47" s="7" t="str">
        <f>IF(受験者名簿!S53="","",受験者名簿!S53)</f>
        <v/>
      </c>
      <c r="J47" s="6" t="str">
        <f>IF(受験者名簿!I53="","",TRIM(受験者名簿!I53))</f>
        <v/>
      </c>
      <c r="K47" s="7" t="str">
        <f>IF($C47="","",申込責任者!$N$23)</f>
        <v/>
      </c>
      <c r="L47" s="6" t="str">
        <f>IF(C47="","",申込責任者!$N$11)</f>
        <v/>
      </c>
      <c r="M47" s="6" t="str">
        <f t="shared" si="0"/>
        <v>なし</v>
      </c>
      <c r="N47" s="6" t="str">
        <f>IF(J47&lt;&gt;"",IF(J47=(_xlfn.XLOOKUP($J47,HP同意貼付!$H:$H,HP同意貼付!H:H)),1,0),"")</f>
        <v/>
      </c>
      <c r="O47" s="6" t="str">
        <f>IF(B47&lt;&gt;"",IF(B47=TEXT((_xlfn.XLOOKUP($J47,HP同意貼付!$H:$H,HP同意貼付!G:G)),"yyyy/mm/dd"),1,0),"")</f>
        <v/>
      </c>
      <c r="P47" s="6" t="str">
        <f>IF(C47&lt;&gt;"",IF(C47=(_xlfn.XLOOKUP($J47,HP同意貼付!$H:$H,HP同意貼付!B:B)),1,0),"")</f>
        <v/>
      </c>
      <c r="Q47" s="6" t="str">
        <f>IF(D47&lt;&gt;"",IF(D47=(_xlfn.XLOOKUP($J47,HP同意貼付!$H:$H,HP同意貼付!C:C)),1,0),"")</f>
        <v/>
      </c>
      <c r="R47" s="6" t="str">
        <f>IF(E47&lt;&gt;"",IF(E47=(_xlfn.XLOOKUP($J47,HP同意貼付!$H:$H,HP同意貼付!D:D)),1,0),"")</f>
        <v/>
      </c>
      <c r="S47" s="6" t="str">
        <f>IF(F47&lt;&gt;"",IF(F47=(_xlfn.XLOOKUP($J47,HP同意貼付!$H:$H,HP同意貼付!E:E)),1,0),"")</f>
        <v/>
      </c>
      <c r="T47" s="6" t="str">
        <f>IF(K47&lt;&gt;"",IF(K47=(_xlfn.XLOOKUP($J47,HP同意貼付!$H:$H,HP同意貼付!K:K)),1,0),"")</f>
        <v/>
      </c>
      <c r="U47" s="6" t="str">
        <f>IF(L47&lt;&gt;"",IF(L47=(_xlfn.XLOOKUP($J47,HP同意貼付!$H:$H,HP同意貼付!A:A)),1,0),"")</f>
        <v/>
      </c>
    </row>
    <row r="48" spans="1:21">
      <c r="A48" s="6" t="str">
        <f>IF(受験者名簿!C54="","",受験者名簿!A54)</f>
        <v/>
      </c>
      <c r="B48" s="7" t="str">
        <f>IF(受験者名簿!J54="","",TEXT(SUBSTITUTE(受験者名簿!J54,".","/"),"yyyy/mm/dd"))</f>
        <v/>
      </c>
      <c r="C48" s="6" t="str">
        <f>IF(受験者名簿!C54="","",TRIM(受験者名簿!C54))</f>
        <v/>
      </c>
      <c r="D48" s="6" t="str">
        <f>IF(受験者名簿!D54="","",TRIM(受験者名簿!D54))</f>
        <v/>
      </c>
      <c r="E48" s="6" t="str">
        <f>IF(受験者名簿!E54="","",DBCS(TRIM(PHONETIC(受験者名簿!E54))))</f>
        <v/>
      </c>
      <c r="F48" s="6" t="str">
        <f>IF(受験者名簿!F54="","",DBCS(TRIM(PHONETIC(受験者名簿!F54))))</f>
        <v/>
      </c>
      <c r="G48" s="7" t="str">
        <f>IF(受験者名簿!R54="","",受験者名簿!R54)</f>
        <v/>
      </c>
      <c r="H48" s="7" t="str">
        <f>IF(G48="","",IF(受験者名簿!K54="","後",受験者名簿!K54))</f>
        <v/>
      </c>
      <c r="I48" s="7" t="str">
        <f>IF(受験者名簿!S54="","",受験者名簿!S54)</f>
        <v/>
      </c>
      <c r="J48" s="6" t="str">
        <f>IF(受験者名簿!I54="","",TRIM(受験者名簿!I54))</f>
        <v/>
      </c>
      <c r="K48" s="7" t="str">
        <f>IF($C48="","",申込責任者!$N$23)</f>
        <v/>
      </c>
      <c r="L48" s="6" t="str">
        <f>IF(C48="","",申込責任者!$N$11)</f>
        <v/>
      </c>
      <c r="M48" s="6" t="str">
        <f t="shared" si="0"/>
        <v>なし</v>
      </c>
      <c r="N48" s="6" t="str">
        <f>IF(J48&lt;&gt;"",IF(J48=(_xlfn.XLOOKUP($J48,HP同意貼付!$H:$H,HP同意貼付!H:H)),1,0),"")</f>
        <v/>
      </c>
      <c r="O48" s="6" t="str">
        <f>IF(B48&lt;&gt;"",IF(B48=TEXT((_xlfn.XLOOKUP($J48,HP同意貼付!$H:$H,HP同意貼付!G:G)),"yyyy/mm/dd"),1,0),"")</f>
        <v/>
      </c>
      <c r="P48" s="6" t="str">
        <f>IF(C48&lt;&gt;"",IF(C48=(_xlfn.XLOOKUP($J48,HP同意貼付!$H:$H,HP同意貼付!B:B)),1,0),"")</f>
        <v/>
      </c>
      <c r="Q48" s="6" t="str">
        <f>IF(D48&lt;&gt;"",IF(D48=(_xlfn.XLOOKUP($J48,HP同意貼付!$H:$H,HP同意貼付!C:C)),1,0),"")</f>
        <v/>
      </c>
      <c r="R48" s="6" t="str">
        <f>IF(E48&lt;&gt;"",IF(E48=(_xlfn.XLOOKUP($J48,HP同意貼付!$H:$H,HP同意貼付!D:D)),1,0),"")</f>
        <v/>
      </c>
      <c r="S48" s="6" t="str">
        <f>IF(F48&lt;&gt;"",IF(F48=(_xlfn.XLOOKUP($J48,HP同意貼付!$H:$H,HP同意貼付!E:E)),1,0),"")</f>
        <v/>
      </c>
      <c r="T48" s="6" t="str">
        <f>IF(K48&lt;&gt;"",IF(K48=(_xlfn.XLOOKUP($J48,HP同意貼付!$H:$H,HP同意貼付!K:K)),1,0),"")</f>
        <v/>
      </c>
      <c r="U48" s="6" t="str">
        <f>IF(L48&lt;&gt;"",IF(L48=(_xlfn.XLOOKUP($J48,HP同意貼付!$H:$H,HP同意貼付!A:A)),1,0),"")</f>
        <v/>
      </c>
    </row>
    <row r="49" spans="1:21">
      <c r="A49" s="6" t="str">
        <f>IF(受験者名簿!C55="","",受験者名簿!A55)</f>
        <v/>
      </c>
      <c r="B49" s="7" t="str">
        <f>IF(受験者名簿!J55="","",TEXT(SUBSTITUTE(受験者名簿!J55,".","/"),"yyyy/mm/dd"))</f>
        <v/>
      </c>
      <c r="C49" s="6" t="str">
        <f>IF(受験者名簿!C55="","",TRIM(受験者名簿!C55))</f>
        <v/>
      </c>
      <c r="D49" s="6" t="str">
        <f>IF(受験者名簿!D55="","",TRIM(受験者名簿!D55))</f>
        <v/>
      </c>
      <c r="E49" s="6" t="str">
        <f>IF(受験者名簿!E55="","",DBCS(TRIM(PHONETIC(受験者名簿!E55))))</f>
        <v/>
      </c>
      <c r="F49" s="6" t="str">
        <f>IF(受験者名簿!F55="","",DBCS(TRIM(PHONETIC(受験者名簿!F55))))</f>
        <v/>
      </c>
      <c r="G49" s="7" t="str">
        <f>IF(受験者名簿!R55="","",受験者名簿!R55)</f>
        <v/>
      </c>
      <c r="H49" s="7" t="str">
        <f>IF(G49="","",IF(受験者名簿!K55="","後",受験者名簿!K55))</f>
        <v/>
      </c>
      <c r="I49" s="7" t="str">
        <f>IF(受験者名簿!S55="","",受験者名簿!S55)</f>
        <v/>
      </c>
      <c r="J49" s="6" t="str">
        <f>IF(受験者名簿!I55="","",TRIM(受験者名簿!I55))</f>
        <v/>
      </c>
      <c r="K49" s="7" t="str">
        <f>IF($C49="","",申込責任者!$N$23)</f>
        <v/>
      </c>
      <c r="L49" s="6" t="str">
        <f>IF(C49="","",申込責任者!$N$11)</f>
        <v/>
      </c>
      <c r="M49" s="6" t="str">
        <f t="shared" si="0"/>
        <v>なし</v>
      </c>
      <c r="N49" s="6" t="str">
        <f>IF(J49&lt;&gt;"",IF(J49=(_xlfn.XLOOKUP($J49,HP同意貼付!$H:$H,HP同意貼付!H:H)),1,0),"")</f>
        <v/>
      </c>
      <c r="O49" s="6" t="str">
        <f>IF(B49&lt;&gt;"",IF(B49=TEXT((_xlfn.XLOOKUP($J49,HP同意貼付!$H:$H,HP同意貼付!G:G)),"yyyy/mm/dd"),1,0),"")</f>
        <v/>
      </c>
      <c r="P49" s="6" t="str">
        <f>IF(C49&lt;&gt;"",IF(C49=(_xlfn.XLOOKUP($J49,HP同意貼付!$H:$H,HP同意貼付!B:B)),1,0),"")</f>
        <v/>
      </c>
      <c r="Q49" s="6" t="str">
        <f>IF(D49&lt;&gt;"",IF(D49=(_xlfn.XLOOKUP($J49,HP同意貼付!$H:$H,HP同意貼付!C:C)),1,0),"")</f>
        <v/>
      </c>
      <c r="R49" s="6" t="str">
        <f>IF(E49&lt;&gt;"",IF(E49=(_xlfn.XLOOKUP($J49,HP同意貼付!$H:$H,HP同意貼付!D:D)),1,0),"")</f>
        <v/>
      </c>
      <c r="S49" s="6" t="str">
        <f>IF(F49&lt;&gt;"",IF(F49=(_xlfn.XLOOKUP($J49,HP同意貼付!$H:$H,HP同意貼付!E:E)),1,0),"")</f>
        <v/>
      </c>
      <c r="T49" s="6" t="str">
        <f>IF(K49&lt;&gt;"",IF(K49=(_xlfn.XLOOKUP($J49,HP同意貼付!$H:$H,HP同意貼付!K:K)),1,0),"")</f>
        <v/>
      </c>
      <c r="U49" s="6" t="str">
        <f>IF(L49&lt;&gt;"",IF(L49=(_xlfn.XLOOKUP($J49,HP同意貼付!$H:$H,HP同意貼付!A:A)),1,0),"")</f>
        <v/>
      </c>
    </row>
    <row r="50" spans="1:21">
      <c r="A50" s="6" t="str">
        <f>IF(受験者名簿!C56="","",受験者名簿!A56)</f>
        <v/>
      </c>
      <c r="B50" s="7" t="str">
        <f>IF(受験者名簿!J56="","",TEXT(SUBSTITUTE(受験者名簿!J56,".","/"),"yyyy/mm/dd"))</f>
        <v/>
      </c>
      <c r="C50" s="6" t="str">
        <f>IF(受験者名簿!C56="","",TRIM(受験者名簿!C56))</f>
        <v/>
      </c>
      <c r="D50" s="6" t="str">
        <f>IF(受験者名簿!D56="","",TRIM(受験者名簿!D56))</f>
        <v/>
      </c>
      <c r="E50" s="6" t="str">
        <f>IF(受験者名簿!E56="","",DBCS(TRIM(PHONETIC(受験者名簿!E56))))</f>
        <v/>
      </c>
      <c r="F50" s="6" t="str">
        <f>IF(受験者名簿!F56="","",DBCS(TRIM(PHONETIC(受験者名簿!F56))))</f>
        <v/>
      </c>
      <c r="G50" s="7" t="str">
        <f>IF(受験者名簿!R56="","",受験者名簿!R56)</f>
        <v/>
      </c>
      <c r="H50" s="7" t="str">
        <f>IF(G50="","",IF(受験者名簿!K56="","後",受験者名簿!K56))</f>
        <v/>
      </c>
      <c r="I50" s="7" t="str">
        <f>IF(受験者名簿!S56="","",受験者名簿!S56)</f>
        <v/>
      </c>
      <c r="J50" s="6" t="str">
        <f>IF(受験者名簿!I56="","",TRIM(受験者名簿!I56))</f>
        <v/>
      </c>
      <c r="K50" s="7" t="str">
        <f>IF($C50="","",申込責任者!$N$23)</f>
        <v/>
      </c>
      <c r="L50" s="6" t="str">
        <f>IF(C50="","",申込責任者!$N$11)</f>
        <v/>
      </c>
      <c r="M50" s="6" t="str">
        <f t="shared" si="0"/>
        <v>なし</v>
      </c>
      <c r="N50" s="6" t="str">
        <f>IF(J50&lt;&gt;"",IF(J50=(_xlfn.XLOOKUP($J50,HP同意貼付!$H:$H,HP同意貼付!H:H)),1,0),"")</f>
        <v/>
      </c>
      <c r="O50" s="6" t="str">
        <f>IF(B50&lt;&gt;"",IF(B50=TEXT((_xlfn.XLOOKUP($J50,HP同意貼付!$H:$H,HP同意貼付!G:G)),"yyyy/mm/dd"),1,0),"")</f>
        <v/>
      </c>
      <c r="P50" s="6" t="str">
        <f>IF(C50&lt;&gt;"",IF(C50=(_xlfn.XLOOKUP($J50,HP同意貼付!$H:$H,HP同意貼付!B:B)),1,0),"")</f>
        <v/>
      </c>
      <c r="Q50" s="6" t="str">
        <f>IF(D50&lt;&gt;"",IF(D50=(_xlfn.XLOOKUP($J50,HP同意貼付!$H:$H,HP同意貼付!C:C)),1,0),"")</f>
        <v/>
      </c>
      <c r="R50" s="6" t="str">
        <f>IF(E50&lt;&gt;"",IF(E50=(_xlfn.XLOOKUP($J50,HP同意貼付!$H:$H,HP同意貼付!D:D)),1,0),"")</f>
        <v/>
      </c>
      <c r="S50" s="6" t="str">
        <f>IF(F50&lt;&gt;"",IF(F50=(_xlfn.XLOOKUP($J50,HP同意貼付!$H:$H,HP同意貼付!E:E)),1,0),"")</f>
        <v/>
      </c>
      <c r="T50" s="6" t="str">
        <f>IF(K50&lt;&gt;"",IF(K50=(_xlfn.XLOOKUP($J50,HP同意貼付!$H:$H,HP同意貼付!K:K)),1,0),"")</f>
        <v/>
      </c>
      <c r="U50" s="6" t="str">
        <f>IF(L50&lt;&gt;"",IF(L50=(_xlfn.XLOOKUP($J50,HP同意貼付!$H:$H,HP同意貼付!A:A)),1,0),"")</f>
        <v/>
      </c>
    </row>
    <row r="51" spans="1:21">
      <c r="A51" s="6" t="str">
        <f>IF(受験者名簿!C57="","",受験者名簿!A57)</f>
        <v/>
      </c>
      <c r="B51" s="7" t="str">
        <f>IF(受験者名簿!J57="","",TEXT(SUBSTITUTE(受験者名簿!J57,".","/"),"yyyy/mm/dd"))</f>
        <v/>
      </c>
      <c r="C51" s="6" t="str">
        <f>IF(受験者名簿!C57="","",TRIM(受験者名簿!C57))</f>
        <v/>
      </c>
      <c r="D51" s="6" t="str">
        <f>IF(受験者名簿!D57="","",TRIM(受験者名簿!D57))</f>
        <v/>
      </c>
      <c r="E51" s="6" t="str">
        <f>IF(受験者名簿!E57="","",DBCS(TRIM(PHONETIC(受験者名簿!E57))))</f>
        <v/>
      </c>
      <c r="F51" s="6" t="str">
        <f>IF(受験者名簿!F57="","",DBCS(TRIM(PHONETIC(受験者名簿!F57))))</f>
        <v/>
      </c>
      <c r="G51" s="7" t="str">
        <f>IF(受験者名簿!R57="","",受験者名簿!R57)</f>
        <v/>
      </c>
      <c r="H51" s="7" t="str">
        <f>IF(G51="","",IF(受験者名簿!K57="","後",受験者名簿!K57))</f>
        <v/>
      </c>
      <c r="I51" s="7" t="str">
        <f>IF(受験者名簿!S57="","",受験者名簿!S57)</f>
        <v/>
      </c>
      <c r="J51" s="6" t="str">
        <f>IF(受験者名簿!I57="","",TRIM(受験者名簿!I57))</f>
        <v/>
      </c>
      <c r="K51" s="7" t="str">
        <f>IF($C51="","",申込責任者!$N$23)</f>
        <v/>
      </c>
      <c r="L51" s="6" t="str">
        <f>IF(C51="","",申込責任者!$N$11)</f>
        <v/>
      </c>
      <c r="M51" s="6" t="str">
        <f t="shared" si="0"/>
        <v>なし</v>
      </c>
      <c r="N51" s="6" t="str">
        <f>IF(J51&lt;&gt;"",IF(J51=(_xlfn.XLOOKUP($J51,HP同意貼付!$H:$H,HP同意貼付!H:H)),1,0),"")</f>
        <v/>
      </c>
      <c r="O51" s="6" t="str">
        <f>IF(B51&lt;&gt;"",IF(B51=TEXT((_xlfn.XLOOKUP($J51,HP同意貼付!$H:$H,HP同意貼付!G:G)),"yyyy/mm/dd"),1,0),"")</f>
        <v/>
      </c>
      <c r="P51" s="6" t="str">
        <f>IF(C51&lt;&gt;"",IF(C51=(_xlfn.XLOOKUP($J51,HP同意貼付!$H:$H,HP同意貼付!B:B)),1,0),"")</f>
        <v/>
      </c>
      <c r="Q51" s="6" t="str">
        <f>IF(D51&lt;&gt;"",IF(D51=(_xlfn.XLOOKUP($J51,HP同意貼付!$H:$H,HP同意貼付!C:C)),1,0),"")</f>
        <v/>
      </c>
      <c r="R51" s="6" t="str">
        <f>IF(E51&lt;&gt;"",IF(E51=(_xlfn.XLOOKUP($J51,HP同意貼付!$H:$H,HP同意貼付!D:D)),1,0),"")</f>
        <v/>
      </c>
      <c r="S51" s="6" t="str">
        <f>IF(F51&lt;&gt;"",IF(F51=(_xlfn.XLOOKUP($J51,HP同意貼付!$H:$H,HP同意貼付!E:E)),1,0),"")</f>
        <v/>
      </c>
      <c r="T51" s="6" t="str">
        <f>IF(K51&lt;&gt;"",IF(K51=(_xlfn.XLOOKUP($J51,HP同意貼付!$H:$H,HP同意貼付!K:K)),1,0),"")</f>
        <v/>
      </c>
      <c r="U51" s="6" t="str">
        <f>IF(L51&lt;&gt;"",IF(L51=(_xlfn.XLOOKUP($J51,HP同意貼付!$H:$H,HP同意貼付!A:A)),1,0),"")</f>
        <v/>
      </c>
    </row>
    <row r="52" spans="1:21">
      <c r="A52" s="6" t="str">
        <f>IF(受験者名簿!C58="","",受験者名簿!A58)</f>
        <v/>
      </c>
      <c r="B52" s="7" t="str">
        <f>IF(受験者名簿!J58="","",TEXT(SUBSTITUTE(受験者名簿!J58,".","/"),"yyyy/mm/dd"))</f>
        <v/>
      </c>
      <c r="C52" s="6" t="str">
        <f>IF(受験者名簿!C58="","",TRIM(受験者名簿!C58))</f>
        <v/>
      </c>
      <c r="D52" s="6" t="str">
        <f>IF(受験者名簿!D58="","",TRIM(受験者名簿!D58))</f>
        <v/>
      </c>
      <c r="E52" s="6" t="str">
        <f>IF(受験者名簿!E58="","",DBCS(TRIM(PHONETIC(受験者名簿!E58))))</f>
        <v/>
      </c>
      <c r="F52" s="6" t="str">
        <f>IF(受験者名簿!F58="","",DBCS(TRIM(PHONETIC(受験者名簿!F58))))</f>
        <v/>
      </c>
      <c r="G52" s="7" t="str">
        <f>IF(受験者名簿!R58="","",受験者名簿!R58)</f>
        <v/>
      </c>
      <c r="H52" s="7" t="str">
        <f>IF(G52="","",IF(受験者名簿!K58="","後",受験者名簿!K58))</f>
        <v/>
      </c>
      <c r="I52" s="7" t="str">
        <f>IF(受験者名簿!S58="","",受験者名簿!S58)</f>
        <v/>
      </c>
      <c r="J52" s="6" t="str">
        <f>IF(受験者名簿!I58="","",TRIM(受験者名簿!I58))</f>
        <v/>
      </c>
      <c r="K52" s="7" t="str">
        <f>IF($C52="","",申込責任者!$N$23)</f>
        <v/>
      </c>
      <c r="L52" s="6" t="str">
        <f>IF(C52="","",申込責任者!$N$11)</f>
        <v/>
      </c>
      <c r="M52" s="6" t="str">
        <f t="shared" si="0"/>
        <v>なし</v>
      </c>
      <c r="N52" s="6" t="str">
        <f>IF(J52&lt;&gt;"",IF(J52=(_xlfn.XLOOKUP($J52,HP同意貼付!$H:$H,HP同意貼付!H:H)),1,0),"")</f>
        <v/>
      </c>
      <c r="O52" s="6" t="str">
        <f>IF(B52&lt;&gt;"",IF(B52=TEXT((_xlfn.XLOOKUP($J52,HP同意貼付!$H:$H,HP同意貼付!G:G)),"yyyy/mm/dd"),1,0),"")</f>
        <v/>
      </c>
      <c r="P52" s="6" t="str">
        <f>IF(C52&lt;&gt;"",IF(C52=(_xlfn.XLOOKUP($J52,HP同意貼付!$H:$H,HP同意貼付!B:B)),1,0),"")</f>
        <v/>
      </c>
      <c r="Q52" s="6" t="str">
        <f>IF(D52&lt;&gt;"",IF(D52=(_xlfn.XLOOKUP($J52,HP同意貼付!$H:$H,HP同意貼付!C:C)),1,0),"")</f>
        <v/>
      </c>
      <c r="R52" s="6" t="str">
        <f>IF(E52&lt;&gt;"",IF(E52=(_xlfn.XLOOKUP($J52,HP同意貼付!$H:$H,HP同意貼付!D:D)),1,0),"")</f>
        <v/>
      </c>
      <c r="S52" s="6" t="str">
        <f>IF(F52&lt;&gt;"",IF(F52=(_xlfn.XLOOKUP($J52,HP同意貼付!$H:$H,HP同意貼付!E:E)),1,0),"")</f>
        <v/>
      </c>
      <c r="T52" s="6" t="str">
        <f>IF(K52&lt;&gt;"",IF(K52=(_xlfn.XLOOKUP($J52,HP同意貼付!$H:$H,HP同意貼付!K:K)),1,0),"")</f>
        <v/>
      </c>
      <c r="U52" s="6" t="str">
        <f>IF(L52&lt;&gt;"",IF(L52=(_xlfn.XLOOKUP($J52,HP同意貼付!$H:$H,HP同意貼付!A:A)),1,0),"")</f>
        <v/>
      </c>
    </row>
    <row r="53" spans="1:21">
      <c r="A53" s="6" t="str">
        <f>IF(受験者名簿!C59="","",受験者名簿!A59)</f>
        <v/>
      </c>
      <c r="B53" s="7" t="str">
        <f>IF(受験者名簿!J59="","",TEXT(SUBSTITUTE(受験者名簿!J59,".","/"),"yyyy/mm/dd"))</f>
        <v/>
      </c>
      <c r="C53" s="6" t="str">
        <f>IF(受験者名簿!C59="","",TRIM(受験者名簿!C59))</f>
        <v/>
      </c>
      <c r="D53" s="6" t="str">
        <f>IF(受験者名簿!D59="","",TRIM(受験者名簿!D59))</f>
        <v/>
      </c>
      <c r="E53" s="6" t="str">
        <f>IF(受験者名簿!E59="","",DBCS(TRIM(PHONETIC(受験者名簿!E59))))</f>
        <v/>
      </c>
      <c r="F53" s="6" t="str">
        <f>IF(受験者名簿!F59="","",DBCS(TRIM(PHONETIC(受験者名簿!F59))))</f>
        <v/>
      </c>
      <c r="G53" s="7" t="str">
        <f>IF(受験者名簿!R59="","",受験者名簿!R59)</f>
        <v/>
      </c>
      <c r="H53" s="7" t="str">
        <f>IF(G53="","",IF(受験者名簿!K59="","後",受験者名簿!K59))</f>
        <v/>
      </c>
      <c r="I53" s="7" t="str">
        <f>IF(受験者名簿!S59="","",受験者名簿!S59)</f>
        <v/>
      </c>
      <c r="J53" s="6" t="str">
        <f>IF(受験者名簿!I59="","",TRIM(受験者名簿!I59))</f>
        <v/>
      </c>
      <c r="K53" s="7" t="str">
        <f>IF($C53="","",申込責任者!$N$23)</f>
        <v/>
      </c>
      <c r="L53" s="6" t="str">
        <f>IF(C53="","",申込責任者!$N$11)</f>
        <v/>
      </c>
      <c r="M53" s="6" t="str">
        <f t="shared" si="0"/>
        <v>なし</v>
      </c>
      <c r="N53" s="6" t="str">
        <f>IF(J53&lt;&gt;"",IF(J53=(_xlfn.XLOOKUP($J53,HP同意貼付!$H:$H,HP同意貼付!H:H)),1,0),"")</f>
        <v/>
      </c>
      <c r="O53" s="6" t="str">
        <f>IF(B53&lt;&gt;"",IF(B53=TEXT((_xlfn.XLOOKUP($J53,HP同意貼付!$H:$H,HP同意貼付!G:G)),"yyyy/mm/dd"),1,0),"")</f>
        <v/>
      </c>
      <c r="P53" s="6" t="str">
        <f>IF(C53&lt;&gt;"",IF(C53=(_xlfn.XLOOKUP($J53,HP同意貼付!$H:$H,HP同意貼付!B:B)),1,0),"")</f>
        <v/>
      </c>
      <c r="Q53" s="6" t="str">
        <f>IF(D53&lt;&gt;"",IF(D53=(_xlfn.XLOOKUP($J53,HP同意貼付!$H:$H,HP同意貼付!C:C)),1,0),"")</f>
        <v/>
      </c>
      <c r="R53" s="6" t="str">
        <f>IF(E53&lt;&gt;"",IF(E53=(_xlfn.XLOOKUP($J53,HP同意貼付!$H:$H,HP同意貼付!D:D)),1,0),"")</f>
        <v/>
      </c>
      <c r="S53" s="6" t="str">
        <f>IF(F53&lt;&gt;"",IF(F53=(_xlfn.XLOOKUP($J53,HP同意貼付!$H:$H,HP同意貼付!E:E)),1,0),"")</f>
        <v/>
      </c>
      <c r="T53" s="6" t="str">
        <f>IF(K53&lt;&gt;"",IF(K53=(_xlfn.XLOOKUP($J53,HP同意貼付!$H:$H,HP同意貼付!K:K)),1,0),"")</f>
        <v/>
      </c>
      <c r="U53" s="6" t="str">
        <f>IF(L53&lt;&gt;"",IF(L53=(_xlfn.XLOOKUP($J53,HP同意貼付!$H:$H,HP同意貼付!A:A)),1,0),"")</f>
        <v/>
      </c>
    </row>
    <row r="54" spans="1:21">
      <c r="A54" s="6" t="str">
        <f>IF(受験者名簿!C60="","",受験者名簿!A60)</f>
        <v/>
      </c>
      <c r="B54" s="7" t="str">
        <f>IF(受験者名簿!J60="","",TEXT(SUBSTITUTE(受験者名簿!J60,".","/"),"yyyy/mm/dd"))</f>
        <v/>
      </c>
      <c r="C54" s="6" t="str">
        <f>IF(受験者名簿!C60="","",TRIM(受験者名簿!C60))</f>
        <v/>
      </c>
      <c r="D54" s="6" t="str">
        <f>IF(受験者名簿!D60="","",TRIM(受験者名簿!D60))</f>
        <v/>
      </c>
      <c r="E54" s="6" t="str">
        <f>IF(受験者名簿!E60="","",DBCS(TRIM(PHONETIC(受験者名簿!E60))))</f>
        <v/>
      </c>
      <c r="F54" s="6" t="str">
        <f>IF(受験者名簿!F60="","",DBCS(TRIM(PHONETIC(受験者名簿!F60))))</f>
        <v/>
      </c>
      <c r="G54" s="7" t="str">
        <f>IF(受験者名簿!R60="","",受験者名簿!R60)</f>
        <v/>
      </c>
      <c r="H54" s="7" t="str">
        <f>IF(G54="","",IF(受験者名簿!K60="","後",受験者名簿!K60))</f>
        <v/>
      </c>
      <c r="I54" s="7" t="str">
        <f>IF(受験者名簿!S60="","",受験者名簿!S60)</f>
        <v/>
      </c>
      <c r="J54" s="6" t="str">
        <f>IF(受験者名簿!I60="","",TRIM(受験者名簿!I60))</f>
        <v/>
      </c>
      <c r="K54" s="7" t="str">
        <f>IF($C54="","",申込責任者!$N$23)</f>
        <v/>
      </c>
      <c r="L54" s="6" t="str">
        <f>IF(C54="","",申込責任者!$N$11)</f>
        <v/>
      </c>
      <c r="M54" s="6" t="str">
        <f t="shared" si="0"/>
        <v>なし</v>
      </c>
      <c r="N54" s="6" t="str">
        <f>IF(J54&lt;&gt;"",IF(J54=(_xlfn.XLOOKUP($J54,HP同意貼付!$H:$H,HP同意貼付!H:H)),1,0),"")</f>
        <v/>
      </c>
      <c r="O54" s="6" t="str">
        <f>IF(B54&lt;&gt;"",IF(B54=TEXT((_xlfn.XLOOKUP($J54,HP同意貼付!$H:$H,HP同意貼付!G:G)),"yyyy/mm/dd"),1,0),"")</f>
        <v/>
      </c>
      <c r="P54" s="6" t="str">
        <f>IF(C54&lt;&gt;"",IF(C54=(_xlfn.XLOOKUP($J54,HP同意貼付!$H:$H,HP同意貼付!B:B)),1,0),"")</f>
        <v/>
      </c>
      <c r="Q54" s="6" t="str">
        <f>IF(D54&lt;&gt;"",IF(D54=(_xlfn.XLOOKUP($J54,HP同意貼付!$H:$H,HP同意貼付!C:C)),1,0),"")</f>
        <v/>
      </c>
      <c r="R54" s="6" t="str">
        <f>IF(E54&lt;&gt;"",IF(E54=(_xlfn.XLOOKUP($J54,HP同意貼付!$H:$H,HP同意貼付!D:D)),1,0),"")</f>
        <v/>
      </c>
      <c r="S54" s="6" t="str">
        <f>IF(F54&lt;&gt;"",IF(F54=(_xlfn.XLOOKUP($J54,HP同意貼付!$H:$H,HP同意貼付!E:E)),1,0),"")</f>
        <v/>
      </c>
      <c r="T54" s="6" t="str">
        <f>IF(K54&lt;&gt;"",IF(K54=(_xlfn.XLOOKUP($J54,HP同意貼付!$H:$H,HP同意貼付!K:K)),1,0),"")</f>
        <v/>
      </c>
      <c r="U54" s="6" t="str">
        <f>IF(L54&lt;&gt;"",IF(L54=(_xlfn.XLOOKUP($J54,HP同意貼付!$H:$H,HP同意貼付!A:A)),1,0),"")</f>
        <v/>
      </c>
    </row>
    <row r="55" spans="1:21">
      <c r="A55" s="6" t="str">
        <f>IF(受験者名簿!C61="","",受験者名簿!A61)</f>
        <v/>
      </c>
      <c r="B55" s="7" t="str">
        <f>IF(受験者名簿!J61="","",TEXT(SUBSTITUTE(受験者名簿!J61,".","/"),"yyyy/mm/dd"))</f>
        <v/>
      </c>
      <c r="C55" s="6" t="str">
        <f>IF(受験者名簿!C61="","",TRIM(受験者名簿!C61))</f>
        <v/>
      </c>
      <c r="D55" s="6" t="str">
        <f>IF(受験者名簿!D61="","",TRIM(受験者名簿!D61))</f>
        <v/>
      </c>
      <c r="E55" s="6" t="str">
        <f>IF(受験者名簿!E61="","",DBCS(TRIM(PHONETIC(受験者名簿!E61))))</f>
        <v/>
      </c>
      <c r="F55" s="6" t="str">
        <f>IF(受験者名簿!F61="","",DBCS(TRIM(PHONETIC(受験者名簿!F61))))</f>
        <v/>
      </c>
      <c r="G55" s="7" t="str">
        <f>IF(受験者名簿!R61="","",受験者名簿!R61)</f>
        <v/>
      </c>
      <c r="H55" s="7" t="str">
        <f>IF(G55="","",IF(受験者名簿!K61="","後",受験者名簿!K61))</f>
        <v/>
      </c>
      <c r="I55" s="7" t="str">
        <f>IF(受験者名簿!S61="","",受験者名簿!S61)</f>
        <v/>
      </c>
      <c r="J55" s="6" t="str">
        <f>IF(受験者名簿!I61="","",TRIM(受験者名簿!I61))</f>
        <v/>
      </c>
      <c r="K55" s="7" t="str">
        <f>IF($C55="","",申込責任者!$N$23)</f>
        <v/>
      </c>
      <c r="L55" s="6" t="str">
        <f>IF(C55="","",申込責任者!$N$11)</f>
        <v/>
      </c>
      <c r="M55" s="6" t="str">
        <f t="shared" si="0"/>
        <v>なし</v>
      </c>
      <c r="N55" s="6" t="str">
        <f>IF(J55&lt;&gt;"",IF(J55=(_xlfn.XLOOKUP($J55,HP同意貼付!$H:$H,HP同意貼付!H:H)),1,0),"")</f>
        <v/>
      </c>
      <c r="O55" s="6" t="str">
        <f>IF(B55&lt;&gt;"",IF(B55=TEXT((_xlfn.XLOOKUP($J55,HP同意貼付!$H:$H,HP同意貼付!G:G)),"yyyy/mm/dd"),1,0),"")</f>
        <v/>
      </c>
      <c r="P55" s="6" t="str">
        <f>IF(C55&lt;&gt;"",IF(C55=(_xlfn.XLOOKUP($J55,HP同意貼付!$H:$H,HP同意貼付!B:B)),1,0),"")</f>
        <v/>
      </c>
      <c r="Q55" s="6" t="str">
        <f>IF(D55&lt;&gt;"",IF(D55=(_xlfn.XLOOKUP($J55,HP同意貼付!$H:$H,HP同意貼付!C:C)),1,0),"")</f>
        <v/>
      </c>
      <c r="R55" s="6" t="str">
        <f>IF(E55&lt;&gt;"",IF(E55=(_xlfn.XLOOKUP($J55,HP同意貼付!$H:$H,HP同意貼付!D:D)),1,0),"")</f>
        <v/>
      </c>
      <c r="S55" s="6" t="str">
        <f>IF(F55&lt;&gt;"",IF(F55=(_xlfn.XLOOKUP($J55,HP同意貼付!$H:$H,HP同意貼付!E:E)),1,0),"")</f>
        <v/>
      </c>
      <c r="T55" s="6" t="str">
        <f>IF(K55&lt;&gt;"",IF(K55=(_xlfn.XLOOKUP($J55,HP同意貼付!$H:$H,HP同意貼付!K:K)),1,0),"")</f>
        <v/>
      </c>
      <c r="U55" s="6" t="str">
        <f>IF(L55&lt;&gt;"",IF(L55=(_xlfn.XLOOKUP($J55,HP同意貼付!$H:$H,HP同意貼付!A:A)),1,0),"")</f>
        <v/>
      </c>
    </row>
    <row r="56" spans="1:21">
      <c r="A56" s="6" t="str">
        <f>IF(受験者名簿!C62="","",受験者名簿!A62)</f>
        <v/>
      </c>
      <c r="B56" s="7" t="str">
        <f>IF(受験者名簿!J62="","",TEXT(SUBSTITUTE(受験者名簿!J62,".","/"),"yyyy/mm/dd"))</f>
        <v/>
      </c>
      <c r="C56" s="6" t="str">
        <f>IF(受験者名簿!C62="","",TRIM(受験者名簿!C62))</f>
        <v/>
      </c>
      <c r="D56" s="6" t="str">
        <f>IF(受験者名簿!D62="","",TRIM(受験者名簿!D62))</f>
        <v/>
      </c>
      <c r="E56" s="6" t="str">
        <f>IF(受験者名簿!E62="","",DBCS(TRIM(PHONETIC(受験者名簿!E62))))</f>
        <v/>
      </c>
      <c r="F56" s="6" t="str">
        <f>IF(受験者名簿!F62="","",DBCS(TRIM(PHONETIC(受験者名簿!F62))))</f>
        <v/>
      </c>
      <c r="G56" s="7" t="str">
        <f>IF(受験者名簿!R62="","",受験者名簿!R62)</f>
        <v/>
      </c>
      <c r="H56" s="7" t="str">
        <f>IF(G56="","",IF(受験者名簿!K62="","後",受験者名簿!K62))</f>
        <v/>
      </c>
      <c r="I56" s="7" t="str">
        <f>IF(受験者名簿!S62="","",受験者名簿!S62)</f>
        <v/>
      </c>
      <c r="J56" s="6" t="str">
        <f>IF(受験者名簿!I62="","",TRIM(受験者名簿!I62))</f>
        <v/>
      </c>
      <c r="K56" s="7" t="str">
        <f>IF($C56="","",申込責任者!$N$23)</f>
        <v/>
      </c>
      <c r="L56" s="6" t="str">
        <f>IF(C56="","",申込責任者!$N$11)</f>
        <v/>
      </c>
      <c r="M56" s="6" t="str">
        <f t="shared" si="0"/>
        <v>なし</v>
      </c>
      <c r="N56" s="6" t="str">
        <f>IF(J56&lt;&gt;"",IF(J56=(_xlfn.XLOOKUP($J56,HP同意貼付!$H:$H,HP同意貼付!H:H)),1,0),"")</f>
        <v/>
      </c>
      <c r="O56" s="6" t="str">
        <f>IF(B56&lt;&gt;"",IF(B56=TEXT((_xlfn.XLOOKUP($J56,HP同意貼付!$H:$H,HP同意貼付!G:G)),"yyyy/mm/dd"),1,0),"")</f>
        <v/>
      </c>
      <c r="P56" s="6" t="str">
        <f>IF(C56&lt;&gt;"",IF(C56=(_xlfn.XLOOKUP($J56,HP同意貼付!$H:$H,HP同意貼付!B:B)),1,0),"")</f>
        <v/>
      </c>
      <c r="Q56" s="6" t="str">
        <f>IF(D56&lt;&gt;"",IF(D56=(_xlfn.XLOOKUP($J56,HP同意貼付!$H:$H,HP同意貼付!C:C)),1,0),"")</f>
        <v/>
      </c>
      <c r="R56" s="6" t="str">
        <f>IF(E56&lt;&gt;"",IF(E56=(_xlfn.XLOOKUP($J56,HP同意貼付!$H:$H,HP同意貼付!D:D)),1,0),"")</f>
        <v/>
      </c>
      <c r="S56" s="6" t="str">
        <f>IF(F56&lt;&gt;"",IF(F56=(_xlfn.XLOOKUP($J56,HP同意貼付!$H:$H,HP同意貼付!E:E)),1,0),"")</f>
        <v/>
      </c>
      <c r="T56" s="6" t="str">
        <f>IF(K56&lt;&gt;"",IF(K56=(_xlfn.XLOOKUP($J56,HP同意貼付!$H:$H,HP同意貼付!K:K)),1,0),"")</f>
        <v/>
      </c>
      <c r="U56" s="6" t="str">
        <f>IF(L56&lt;&gt;"",IF(L56=(_xlfn.XLOOKUP($J56,HP同意貼付!$H:$H,HP同意貼付!A:A)),1,0),"")</f>
        <v/>
      </c>
    </row>
    <row r="57" spans="1:21">
      <c r="A57" s="6" t="str">
        <f>IF(受験者名簿!C63="","",受験者名簿!A63)</f>
        <v/>
      </c>
      <c r="B57" s="7" t="str">
        <f>IF(受験者名簿!J63="","",TEXT(SUBSTITUTE(受験者名簿!J63,".","/"),"yyyy/mm/dd"))</f>
        <v/>
      </c>
      <c r="C57" s="6" t="str">
        <f>IF(受験者名簿!C63="","",TRIM(受験者名簿!C63))</f>
        <v/>
      </c>
      <c r="D57" s="6" t="str">
        <f>IF(受験者名簿!D63="","",TRIM(受験者名簿!D63))</f>
        <v/>
      </c>
      <c r="E57" s="6" t="str">
        <f>IF(受験者名簿!E63="","",DBCS(TRIM(PHONETIC(受験者名簿!E63))))</f>
        <v/>
      </c>
      <c r="F57" s="6" t="str">
        <f>IF(受験者名簿!F63="","",DBCS(TRIM(PHONETIC(受験者名簿!F63))))</f>
        <v/>
      </c>
      <c r="G57" s="7" t="str">
        <f>IF(受験者名簿!R63="","",受験者名簿!R63)</f>
        <v/>
      </c>
      <c r="H57" s="7" t="str">
        <f>IF(G57="","",IF(受験者名簿!K63="","後",受験者名簿!K63))</f>
        <v/>
      </c>
      <c r="I57" s="7" t="str">
        <f>IF(受験者名簿!S63="","",受験者名簿!S63)</f>
        <v/>
      </c>
      <c r="J57" s="6" t="str">
        <f>IF(受験者名簿!I63="","",TRIM(受験者名簿!I63))</f>
        <v/>
      </c>
      <c r="K57" s="7" t="str">
        <f>IF($C57="","",申込責任者!$N$23)</f>
        <v/>
      </c>
      <c r="L57" s="6" t="str">
        <f>IF(C57="","",申込責任者!$N$11)</f>
        <v/>
      </c>
      <c r="M57" s="6" t="str">
        <f t="shared" si="0"/>
        <v>なし</v>
      </c>
      <c r="N57" s="6" t="str">
        <f>IF(J57&lt;&gt;"",IF(J57=(_xlfn.XLOOKUP($J57,HP同意貼付!$H:$H,HP同意貼付!H:H)),1,0),"")</f>
        <v/>
      </c>
      <c r="O57" s="6" t="str">
        <f>IF(B57&lt;&gt;"",IF(B57=TEXT((_xlfn.XLOOKUP($J57,HP同意貼付!$H:$H,HP同意貼付!G:G)),"yyyy/mm/dd"),1,0),"")</f>
        <v/>
      </c>
      <c r="P57" s="6" t="str">
        <f>IF(C57&lt;&gt;"",IF(C57=(_xlfn.XLOOKUP($J57,HP同意貼付!$H:$H,HP同意貼付!B:B)),1,0),"")</f>
        <v/>
      </c>
      <c r="Q57" s="6" t="str">
        <f>IF(D57&lt;&gt;"",IF(D57=(_xlfn.XLOOKUP($J57,HP同意貼付!$H:$H,HP同意貼付!C:C)),1,0),"")</f>
        <v/>
      </c>
      <c r="R57" s="6" t="str">
        <f>IF(E57&lt;&gt;"",IF(E57=(_xlfn.XLOOKUP($J57,HP同意貼付!$H:$H,HP同意貼付!D:D)),1,0),"")</f>
        <v/>
      </c>
      <c r="S57" s="6" t="str">
        <f>IF(F57&lt;&gt;"",IF(F57=(_xlfn.XLOOKUP($J57,HP同意貼付!$H:$H,HP同意貼付!E:E)),1,0),"")</f>
        <v/>
      </c>
      <c r="T57" s="6" t="str">
        <f>IF(K57&lt;&gt;"",IF(K57=(_xlfn.XLOOKUP($J57,HP同意貼付!$H:$H,HP同意貼付!K:K)),1,0),"")</f>
        <v/>
      </c>
      <c r="U57" s="6" t="str">
        <f>IF(L57&lt;&gt;"",IF(L57=(_xlfn.XLOOKUP($J57,HP同意貼付!$H:$H,HP同意貼付!A:A)),1,0),"")</f>
        <v/>
      </c>
    </row>
    <row r="58" spans="1:21">
      <c r="A58" s="6" t="str">
        <f>IF(受験者名簿!C64="","",受験者名簿!A64)</f>
        <v/>
      </c>
      <c r="B58" s="7" t="str">
        <f>IF(受験者名簿!J64="","",TEXT(SUBSTITUTE(受験者名簿!J64,".","/"),"yyyy/mm/dd"))</f>
        <v/>
      </c>
      <c r="C58" s="6" t="str">
        <f>IF(受験者名簿!C64="","",TRIM(受験者名簿!C64))</f>
        <v/>
      </c>
      <c r="D58" s="6" t="str">
        <f>IF(受験者名簿!D64="","",TRIM(受験者名簿!D64))</f>
        <v/>
      </c>
      <c r="E58" s="6" t="str">
        <f>IF(受験者名簿!E64="","",DBCS(TRIM(PHONETIC(受験者名簿!E64))))</f>
        <v/>
      </c>
      <c r="F58" s="6" t="str">
        <f>IF(受験者名簿!F64="","",DBCS(TRIM(PHONETIC(受験者名簿!F64))))</f>
        <v/>
      </c>
      <c r="G58" s="7" t="str">
        <f>IF(受験者名簿!R64="","",受験者名簿!R64)</f>
        <v/>
      </c>
      <c r="H58" s="7" t="str">
        <f>IF(G58="","",IF(受験者名簿!K64="","後",受験者名簿!K64))</f>
        <v/>
      </c>
      <c r="I58" s="7" t="str">
        <f>IF(受験者名簿!S64="","",受験者名簿!S64)</f>
        <v/>
      </c>
      <c r="J58" s="6" t="str">
        <f>IF(受験者名簿!I64="","",TRIM(受験者名簿!I64))</f>
        <v/>
      </c>
      <c r="K58" s="7" t="str">
        <f>IF($C58="","",申込責任者!$N$23)</f>
        <v/>
      </c>
      <c r="L58" s="6" t="str">
        <f>IF(C58="","",申込責任者!$N$11)</f>
        <v/>
      </c>
      <c r="M58" s="6" t="str">
        <f t="shared" si="0"/>
        <v>なし</v>
      </c>
      <c r="N58" s="6" t="str">
        <f>IF(J58&lt;&gt;"",IF(J58=(_xlfn.XLOOKUP($J58,HP同意貼付!$H:$H,HP同意貼付!H:H)),1,0),"")</f>
        <v/>
      </c>
      <c r="O58" s="6" t="str">
        <f>IF(B58&lt;&gt;"",IF(B58=TEXT((_xlfn.XLOOKUP($J58,HP同意貼付!$H:$H,HP同意貼付!G:G)),"yyyy/mm/dd"),1,0),"")</f>
        <v/>
      </c>
      <c r="P58" s="6" t="str">
        <f>IF(C58&lt;&gt;"",IF(C58=(_xlfn.XLOOKUP($J58,HP同意貼付!$H:$H,HP同意貼付!B:B)),1,0),"")</f>
        <v/>
      </c>
      <c r="Q58" s="6" t="str">
        <f>IF(D58&lt;&gt;"",IF(D58=(_xlfn.XLOOKUP($J58,HP同意貼付!$H:$H,HP同意貼付!C:C)),1,0),"")</f>
        <v/>
      </c>
      <c r="R58" s="6" t="str">
        <f>IF(E58&lt;&gt;"",IF(E58=(_xlfn.XLOOKUP($J58,HP同意貼付!$H:$H,HP同意貼付!D:D)),1,0),"")</f>
        <v/>
      </c>
      <c r="S58" s="6" t="str">
        <f>IF(F58&lt;&gt;"",IF(F58=(_xlfn.XLOOKUP($J58,HP同意貼付!$H:$H,HP同意貼付!E:E)),1,0),"")</f>
        <v/>
      </c>
      <c r="T58" s="6" t="str">
        <f>IF(K58&lt;&gt;"",IF(K58=(_xlfn.XLOOKUP($J58,HP同意貼付!$H:$H,HP同意貼付!K:K)),1,0),"")</f>
        <v/>
      </c>
      <c r="U58" s="6" t="str">
        <f>IF(L58&lt;&gt;"",IF(L58=(_xlfn.XLOOKUP($J58,HP同意貼付!$H:$H,HP同意貼付!A:A)),1,0),"")</f>
        <v/>
      </c>
    </row>
    <row r="59" spans="1:21">
      <c r="A59" s="6" t="str">
        <f>IF(受験者名簿!C65="","",受験者名簿!A65)</f>
        <v/>
      </c>
      <c r="B59" s="7" t="str">
        <f>IF(受験者名簿!J65="","",TEXT(SUBSTITUTE(受験者名簿!J65,".","/"),"yyyy/mm/dd"))</f>
        <v/>
      </c>
      <c r="C59" s="6" t="str">
        <f>IF(受験者名簿!C65="","",TRIM(受験者名簿!C65))</f>
        <v/>
      </c>
      <c r="D59" s="6" t="str">
        <f>IF(受験者名簿!D65="","",TRIM(受験者名簿!D65))</f>
        <v/>
      </c>
      <c r="E59" s="6" t="str">
        <f>IF(受験者名簿!E65="","",DBCS(TRIM(PHONETIC(受験者名簿!E65))))</f>
        <v/>
      </c>
      <c r="F59" s="6" t="str">
        <f>IF(受験者名簿!F65="","",DBCS(TRIM(PHONETIC(受験者名簿!F65))))</f>
        <v/>
      </c>
      <c r="G59" s="7" t="str">
        <f>IF(受験者名簿!R65="","",受験者名簿!R65)</f>
        <v/>
      </c>
      <c r="H59" s="7" t="str">
        <f>IF(G59="","",IF(受験者名簿!K65="","後",受験者名簿!K65))</f>
        <v/>
      </c>
      <c r="I59" s="7" t="str">
        <f>IF(受験者名簿!S65="","",受験者名簿!S65)</f>
        <v/>
      </c>
      <c r="J59" s="6" t="str">
        <f>IF(受験者名簿!I65="","",TRIM(受験者名簿!I65))</f>
        <v/>
      </c>
      <c r="K59" s="7" t="str">
        <f>IF($C59="","",申込責任者!$N$23)</f>
        <v/>
      </c>
      <c r="L59" s="6" t="str">
        <f>IF(C59="","",申込責任者!$N$11)</f>
        <v/>
      </c>
      <c r="M59" s="6" t="str">
        <f t="shared" si="0"/>
        <v>なし</v>
      </c>
      <c r="N59" s="6" t="str">
        <f>IF(J59&lt;&gt;"",IF(J59=(_xlfn.XLOOKUP($J59,HP同意貼付!$H:$H,HP同意貼付!H:H)),1,0),"")</f>
        <v/>
      </c>
      <c r="O59" s="6" t="str">
        <f>IF(B59&lt;&gt;"",IF(B59=TEXT((_xlfn.XLOOKUP($J59,HP同意貼付!$H:$H,HP同意貼付!G:G)),"yyyy/mm/dd"),1,0),"")</f>
        <v/>
      </c>
      <c r="P59" s="6" t="str">
        <f>IF(C59&lt;&gt;"",IF(C59=(_xlfn.XLOOKUP($J59,HP同意貼付!$H:$H,HP同意貼付!B:B)),1,0),"")</f>
        <v/>
      </c>
      <c r="Q59" s="6" t="str">
        <f>IF(D59&lt;&gt;"",IF(D59=(_xlfn.XLOOKUP($J59,HP同意貼付!$H:$H,HP同意貼付!C:C)),1,0),"")</f>
        <v/>
      </c>
      <c r="R59" s="6" t="str">
        <f>IF(E59&lt;&gt;"",IF(E59=(_xlfn.XLOOKUP($J59,HP同意貼付!$H:$H,HP同意貼付!D:D)),1,0),"")</f>
        <v/>
      </c>
      <c r="S59" s="6" t="str">
        <f>IF(F59&lt;&gt;"",IF(F59=(_xlfn.XLOOKUP($J59,HP同意貼付!$H:$H,HP同意貼付!E:E)),1,0),"")</f>
        <v/>
      </c>
      <c r="T59" s="6" t="str">
        <f>IF(K59&lt;&gt;"",IF(K59=(_xlfn.XLOOKUP($J59,HP同意貼付!$H:$H,HP同意貼付!K:K)),1,0),"")</f>
        <v/>
      </c>
      <c r="U59" s="6" t="str">
        <f>IF(L59&lt;&gt;"",IF(L59=(_xlfn.XLOOKUP($J59,HP同意貼付!$H:$H,HP同意貼付!A:A)),1,0),"")</f>
        <v/>
      </c>
    </row>
    <row r="60" spans="1:21">
      <c r="A60" s="6" t="str">
        <f>IF(受験者名簿!C66="","",受験者名簿!A66)</f>
        <v/>
      </c>
      <c r="B60" s="7" t="str">
        <f>IF(受験者名簿!J66="","",TEXT(SUBSTITUTE(受験者名簿!J66,".","/"),"yyyy/mm/dd"))</f>
        <v/>
      </c>
      <c r="C60" s="6" t="str">
        <f>IF(受験者名簿!C66="","",TRIM(受験者名簿!C66))</f>
        <v/>
      </c>
      <c r="D60" s="6" t="str">
        <f>IF(受験者名簿!D66="","",TRIM(受験者名簿!D66))</f>
        <v/>
      </c>
      <c r="E60" s="6" t="str">
        <f>IF(受験者名簿!E66="","",DBCS(TRIM(PHONETIC(受験者名簿!E66))))</f>
        <v/>
      </c>
      <c r="F60" s="6" t="str">
        <f>IF(受験者名簿!F66="","",DBCS(TRIM(PHONETIC(受験者名簿!F66))))</f>
        <v/>
      </c>
      <c r="G60" s="7" t="str">
        <f>IF(受験者名簿!R66="","",受験者名簿!R66)</f>
        <v/>
      </c>
      <c r="H60" s="7" t="str">
        <f>IF(G60="","",IF(受験者名簿!K66="","後",受験者名簿!K66))</f>
        <v/>
      </c>
      <c r="I60" s="7" t="str">
        <f>IF(受験者名簿!S66="","",受験者名簿!S66)</f>
        <v/>
      </c>
      <c r="J60" s="6" t="str">
        <f>IF(受験者名簿!I66="","",TRIM(受験者名簿!I66))</f>
        <v/>
      </c>
      <c r="K60" s="7" t="str">
        <f>IF($C60="","",申込責任者!$N$23)</f>
        <v/>
      </c>
      <c r="L60" s="6" t="str">
        <f>IF(C60="","",申込責任者!$N$11)</f>
        <v/>
      </c>
      <c r="M60" s="6" t="str">
        <f t="shared" si="0"/>
        <v>なし</v>
      </c>
      <c r="N60" s="6" t="str">
        <f>IF(J60&lt;&gt;"",IF(J60=(_xlfn.XLOOKUP($J60,HP同意貼付!$H:$H,HP同意貼付!H:H)),1,0),"")</f>
        <v/>
      </c>
      <c r="O60" s="6" t="str">
        <f>IF(B60&lt;&gt;"",IF(B60=TEXT((_xlfn.XLOOKUP($J60,HP同意貼付!$H:$H,HP同意貼付!G:G)),"yyyy/mm/dd"),1,0),"")</f>
        <v/>
      </c>
      <c r="P60" s="6" t="str">
        <f>IF(C60&lt;&gt;"",IF(C60=(_xlfn.XLOOKUP($J60,HP同意貼付!$H:$H,HP同意貼付!B:B)),1,0),"")</f>
        <v/>
      </c>
      <c r="Q60" s="6" t="str">
        <f>IF(D60&lt;&gt;"",IF(D60=(_xlfn.XLOOKUP($J60,HP同意貼付!$H:$H,HP同意貼付!C:C)),1,0),"")</f>
        <v/>
      </c>
      <c r="R60" s="6" t="str">
        <f>IF(E60&lt;&gt;"",IF(E60=(_xlfn.XLOOKUP($J60,HP同意貼付!$H:$H,HP同意貼付!D:D)),1,0),"")</f>
        <v/>
      </c>
      <c r="S60" s="6" t="str">
        <f>IF(F60&lt;&gt;"",IF(F60=(_xlfn.XLOOKUP($J60,HP同意貼付!$H:$H,HP同意貼付!E:E)),1,0),"")</f>
        <v/>
      </c>
      <c r="T60" s="6" t="str">
        <f>IF(K60&lt;&gt;"",IF(K60=(_xlfn.XLOOKUP($J60,HP同意貼付!$H:$H,HP同意貼付!K:K)),1,0),"")</f>
        <v/>
      </c>
      <c r="U60" s="6" t="str">
        <f>IF(L60&lt;&gt;"",IF(L60=(_xlfn.XLOOKUP($J60,HP同意貼付!$H:$H,HP同意貼付!A:A)),1,0),"")</f>
        <v/>
      </c>
    </row>
    <row r="61" spans="1:21">
      <c r="A61" s="6" t="str">
        <f>IF(受験者名簿!C67="","",受験者名簿!A67)</f>
        <v/>
      </c>
      <c r="B61" s="7" t="str">
        <f>IF(受験者名簿!J67="","",TEXT(SUBSTITUTE(受験者名簿!J67,".","/"),"yyyy/mm/dd"))</f>
        <v/>
      </c>
      <c r="C61" s="6" t="str">
        <f>IF(受験者名簿!C67="","",TRIM(受験者名簿!C67))</f>
        <v/>
      </c>
      <c r="D61" s="6" t="str">
        <f>IF(受験者名簿!D67="","",TRIM(受験者名簿!D67))</f>
        <v/>
      </c>
      <c r="E61" s="6" t="str">
        <f>IF(受験者名簿!E67="","",DBCS(TRIM(PHONETIC(受験者名簿!E67))))</f>
        <v/>
      </c>
      <c r="F61" s="6" t="str">
        <f>IF(受験者名簿!F67="","",DBCS(TRIM(PHONETIC(受験者名簿!F67))))</f>
        <v/>
      </c>
      <c r="G61" s="7" t="str">
        <f>IF(受験者名簿!R67="","",受験者名簿!R67)</f>
        <v/>
      </c>
      <c r="H61" s="7" t="str">
        <f>IF(G61="","",IF(受験者名簿!K67="","後",受験者名簿!K67))</f>
        <v/>
      </c>
      <c r="I61" s="7" t="str">
        <f>IF(受験者名簿!S67="","",受験者名簿!S67)</f>
        <v/>
      </c>
      <c r="J61" s="6" t="str">
        <f>IF(受験者名簿!I67="","",TRIM(受験者名簿!I67))</f>
        <v/>
      </c>
      <c r="K61" s="7" t="str">
        <f>IF($C61="","",申込責任者!$N$23)</f>
        <v/>
      </c>
      <c r="L61" s="6" t="str">
        <f>IF(C61="","",申込責任者!$N$11)</f>
        <v/>
      </c>
      <c r="M61" s="6" t="str">
        <f t="shared" si="0"/>
        <v>なし</v>
      </c>
      <c r="N61" s="6" t="str">
        <f>IF(J61&lt;&gt;"",IF(J61=(_xlfn.XLOOKUP($J61,HP同意貼付!$H:$H,HP同意貼付!H:H)),1,0),"")</f>
        <v/>
      </c>
      <c r="O61" s="6" t="str">
        <f>IF(B61&lt;&gt;"",IF(B61=TEXT((_xlfn.XLOOKUP($J61,HP同意貼付!$H:$H,HP同意貼付!G:G)),"yyyy/mm/dd"),1,0),"")</f>
        <v/>
      </c>
      <c r="P61" s="6" t="str">
        <f>IF(C61&lt;&gt;"",IF(C61=(_xlfn.XLOOKUP($J61,HP同意貼付!$H:$H,HP同意貼付!B:B)),1,0),"")</f>
        <v/>
      </c>
      <c r="Q61" s="6" t="str">
        <f>IF(D61&lt;&gt;"",IF(D61=(_xlfn.XLOOKUP($J61,HP同意貼付!$H:$H,HP同意貼付!C:C)),1,0),"")</f>
        <v/>
      </c>
      <c r="R61" s="6" t="str">
        <f>IF(E61&lt;&gt;"",IF(E61=(_xlfn.XLOOKUP($J61,HP同意貼付!$H:$H,HP同意貼付!D:D)),1,0),"")</f>
        <v/>
      </c>
      <c r="S61" s="6" t="str">
        <f>IF(F61&lt;&gt;"",IF(F61=(_xlfn.XLOOKUP($J61,HP同意貼付!$H:$H,HP同意貼付!E:E)),1,0),"")</f>
        <v/>
      </c>
      <c r="T61" s="6" t="str">
        <f>IF(K61&lt;&gt;"",IF(K61=(_xlfn.XLOOKUP($J61,HP同意貼付!$H:$H,HP同意貼付!K:K)),1,0),"")</f>
        <v/>
      </c>
      <c r="U61" s="6" t="str">
        <f>IF(L61&lt;&gt;"",IF(L61=(_xlfn.XLOOKUP($J61,HP同意貼付!$H:$H,HP同意貼付!A:A)),1,0),"")</f>
        <v/>
      </c>
    </row>
    <row r="62" spans="1:21">
      <c r="A62" s="6" t="str">
        <f>IF(受験者名簿!C68="","",受験者名簿!A68)</f>
        <v/>
      </c>
      <c r="B62" s="7" t="str">
        <f>IF(受験者名簿!J68="","",TEXT(SUBSTITUTE(受験者名簿!J68,".","/"),"yyyy/mm/dd"))</f>
        <v/>
      </c>
      <c r="C62" s="6" t="str">
        <f>IF(受験者名簿!C68="","",TRIM(受験者名簿!C68))</f>
        <v/>
      </c>
      <c r="D62" s="6" t="str">
        <f>IF(受験者名簿!D68="","",TRIM(受験者名簿!D68))</f>
        <v/>
      </c>
      <c r="E62" s="6" t="str">
        <f>IF(受験者名簿!E68="","",DBCS(TRIM(PHONETIC(受験者名簿!E68))))</f>
        <v/>
      </c>
      <c r="F62" s="6" t="str">
        <f>IF(受験者名簿!F68="","",DBCS(TRIM(PHONETIC(受験者名簿!F68))))</f>
        <v/>
      </c>
      <c r="G62" s="7" t="str">
        <f>IF(受験者名簿!R68="","",受験者名簿!R68)</f>
        <v/>
      </c>
      <c r="H62" s="7" t="str">
        <f>IF(G62="","",IF(受験者名簿!K68="","後",受験者名簿!K68))</f>
        <v/>
      </c>
      <c r="I62" s="7" t="str">
        <f>IF(受験者名簿!S68="","",受験者名簿!S68)</f>
        <v/>
      </c>
      <c r="J62" s="6" t="str">
        <f>IF(受験者名簿!I68="","",TRIM(受験者名簿!I68))</f>
        <v/>
      </c>
      <c r="K62" s="7" t="str">
        <f>IF($C62="","",申込責任者!$N$23)</f>
        <v/>
      </c>
      <c r="L62" s="6" t="str">
        <f>IF(C62="","",申込責任者!$N$11)</f>
        <v/>
      </c>
      <c r="M62" s="6" t="str">
        <f t="shared" si="0"/>
        <v>なし</v>
      </c>
      <c r="N62" s="6" t="str">
        <f>IF(J62&lt;&gt;"",IF(J62=(_xlfn.XLOOKUP($J62,HP同意貼付!$H:$H,HP同意貼付!H:H)),1,0),"")</f>
        <v/>
      </c>
      <c r="O62" s="6" t="str">
        <f>IF(B62&lt;&gt;"",IF(B62=TEXT((_xlfn.XLOOKUP($J62,HP同意貼付!$H:$H,HP同意貼付!G:G)),"yyyy/mm/dd"),1,0),"")</f>
        <v/>
      </c>
      <c r="P62" s="6" t="str">
        <f>IF(C62&lt;&gt;"",IF(C62=(_xlfn.XLOOKUP($J62,HP同意貼付!$H:$H,HP同意貼付!B:B)),1,0),"")</f>
        <v/>
      </c>
      <c r="Q62" s="6" t="str">
        <f>IF(D62&lt;&gt;"",IF(D62=(_xlfn.XLOOKUP($J62,HP同意貼付!$H:$H,HP同意貼付!C:C)),1,0),"")</f>
        <v/>
      </c>
      <c r="R62" s="6" t="str">
        <f>IF(E62&lt;&gt;"",IF(E62=(_xlfn.XLOOKUP($J62,HP同意貼付!$H:$H,HP同意貼付!D:D)),1,0),"")</f>
        <v/>
      </c>
      <c r="S62" s="6" t="str">
        <f>IF(F62&lt;&gt;"",IF(F62=(_xlfn.XLOOKUP($J62,HP同意貼付!$H:$H,HP同意貼付!E:E)),1,0),"")</f>
        <v/>
      </c>
      <c r="T62" s="6" t="str">
        <f>IF(K62&lt;&gt;"",IF(K62=(_xlfn.XLOOKUP($J62,HP同意貼付!$H:$H,HP同意貼付!K:K)),1,0),"")</f>
        <v/>
      </c>
      <c r="U62" s="6" t="str">
        <f>IF(L62&lt;&gt;"",IF(L62=(_xlfn.XLOOKUP($J62,HP同意貼付!$H:$H,HP同意貼付!A:A)),1,0),"")</f>
        <v/>
      </c>
    </row>
    <row r="63" spans="1:21">
      <c r="A63" s="6" t="str">
        <f>IF(受験者名簿!C69="","",受験者名簿!A69)</f>
        <v/>
      </c>
      <c r="B63" s="7" t="str">
        <f>IF(受験者名簿!J69="","",TEXT(SUBSTITUTE(受験者名簿!J69,".","/"),"yyyy/mm/dd"))</f>
        <v/>
      </c>
      <c r="C63" s="6" t="str">
        <f>IF(受験者名簿!C69="","",TRIM(受験者名簿!C69))</f>
        <v/>
      </c>
      <c r="D63" s="6" t="str">
        <f>IF(受験者名簿!D69="","",TRIM(受験者名簿!D69))</f>
        <v/>
      </c>
      <c r="E63" s="6" t="str">
        <f>IF(受験者名簿!E69="","",DBCS(TRIM(PHONETIC(受験者名簿!E69))))</f>
        <v/>
      </c>
      <c r="F63" s="6" t="str">
        <f>IF(受験者名簿!F69="","",DBCS(TRIM(PHONETIC(受験者名簿!F69))))</f>
        <v/>
      </c>
      <c r="G63" s="7" t="str">
        <f>IF(受験者名簿!R69="","",受験者名簿!R69)</f>
        <v/>
      </c>
      <c r="H63" s="7" t="str">
        <f>IF(G63="","",IF(受験者名簿!K69="","後",受験者名簿!K69))</f>
        <v/>
      </c>
      <c r="I63" s="7" t="str">
        <f>IF(受験者名簿!S69="","",受験者名簿!S69)</f>
        <v/>
      </c>
      <c r="J63" s="6" t="str">
        <f>IF(受験者名簿!I69="","",TRIM(受験者名簿!I69))</f>
        <v/>
      </c>
      <c r="K63" s="7" t="str">
        <f>IF($C63="","",申込責任者!$N$23)</f>
        <v/>
      </c>
      <c r="L63" s="6" t="str">
        <f>IF(C63="","",申込責任者!$N$11)</f>
        <v/>
      </c>
      <c r="M63" s="6" t="str">
        <f t="shared" si="0"/>
        <v>なし</v>
      </c>
      <c r="N63" s="6" t="str">
        <f>IF(J63&lt;&gt;"",IF(J63=(_xlfn.XLOOKUP($J63,HP同意貼付!$H:$H,HP同意貼付!H:H)),1,0),"")</f>
        <v/>
      </c>
      <c r="O63" s="6" t="str">
        <f>IF(B63&lt;&gt;"",IF(B63=TEXT((_xlfn.XLOOKUP($J63,HP同意貼付!$H:$H,HP同意貼付!G:G)),"yyyy/mm/dd"),1,0),"")</f>
        <v/>
      </c>
      <c r="P63" s="6" t="str">
        <f>IF(C63&lt;&gt;"",IF(C63=(_xlfn.XLOOKUP($J63,HP同意貼付!$H:$H,HP同意貼付!B:B)),1,0),"")</f>
        <v/>
      </c>
      <c r="Q63" s="6" t="str">
        <f>IF(D63&lt;&gt;"",IF(D63=(_xlfn.XLOOKUP($J63,HP同意貼付!$H:$H,HP同意貼付!C:C)),1,0),"")</f>
        <v/>
      </c>
      <c r="R63" s="6" t="str">
        <f>IF(E63&lt;&gt;"",IF(E63=(_xlfn.XLOOKUP($J63,HP同意貼付!$H:$H,HP同意貼付!D:D)),1,0),"")</f>
        <v/>
      </c>
      <c r="S63" s="6" t="str">
        <f>IF(F63&lt;&gt;"",IF(F63=(_xlfn.XLOOKUP($J63,HP同意貼付!$H:$H,HP同意貼付!E:E)),1,0),"")</f>
        <v/>
      </c>
      <c r="T63" s="6" t="str">
        <f>IF(K63&lt;&gt;"",IF(K63=(_xlfn.XLOOKUP($J63,HP同意貼付!$H:$H,HP同意貼付!K:K)),1,0),"")</f>
        <v/>
      </c>
      <c r="U63" s="6" t="str">
        <f>IF(L63&lt;&gt;"",IF(L63=(_xlfn.XLOOKUP($J63,HP同意貼付!$H:$H,HP同意貼付!A:A)),1,0),"")</f>
        <v/>
      </c>
    </row>
    <row r="64" spans="1:21">
      <c r="A64" s="6" t="str">
        <f>IF(受験者名簿!C70="","",受験者名簿!A70)</f>
        <v/>
      </c>
      <c r="B64" s="7" t="str">
        <f>IF(受験者名簿!J70="","",TEXT(SUBSTITUTE(受験者名簿!J70,".","/"),"yyyy/mm/dd"))</f>
        <v/>
      </c>
      <c r="C64" s="6" t="str">
        <f>IF(受験者名簿!C70="","",TRIM(受験者名簿!C70))</f>
        <v/>
      </c>
      <c r="D64" s="6" t="str">
        <f>IF(受験者名簿!D70="","",TRIM(受験者名簿!D70))</f>
        <v/>
      </c>
      <c r="E64" s="6" t="str">
        <f>IF(受験者名簿!E70="","",DBCS(TRIM(PHONETIC(受験者名簿!E70))))</f>
        <v/>
      </c>
      <c r="F64" s="6" t="str">
        <f>IF(受験者名簿!F70="","",DBCS(TRIM(PHONETIC(受験者名簿!F70))))</f>
        <v/>
      </c>
      <c r="G64" s="7" t="str">
        <f>IF(受験者名簿!R70="","",受験者名簿!R70)</f>
        <v/>
      </c>
      <c r="H64" s="7" t="str">
        <f>IF(G64="","",IF(受験者名簿!K70="","後",受験者名簿!K70))</f>
        <v/>
      </c>
      <c r="I64" s="7" t="str">
        <f>IF(受験者名簿!S70="","",受験者名簿!S70)</f>
        <v/>
      </c>
      <c r="J64" s="6" t="str">
        <f>IF(受験者名簿!I70="","",TRIM(受験者名簿!I70))</f>
        <v/>
      </c>
      <c r="K64" s="7" t="str">
        <f>IF($C64="","",申込責任者!$N$23)</f>
        <v/>
      </c>
      <c r="L64" s="6" t="str">
        <f>IF(C64="","",申込責任者!$N$11)</f>
        <v/>
      </c>
      <c r="M64" s="6" t="str">
        <f t="shared" si="0"/>
        <v>なし</v>
      </c>
      <c r="N64" s="6" t="str">
        <f>IF(J64&lt;&gt;"",IF(J64=(_xlfn.XLOOKUP($J64,HP同意貼付!$H:$H,HP同意貼付!H:H)),1,0),"")</f>
        <v/>
      </c>
      <c r="O64" s="6" t="str">
        <f>IF(B64&lt;&gt;"",IF(B64=TEXT((_xlfn.XLOOKUP($J64,HP同意貼付!$H:$H,HP同意貼付!G:G)),"yyyy/mm/dd"),1,0),"")</f>
        <v/>
      </c>
      <c r="P64" s="6" t="str">
        <f>IF(C64&lt;&gt;"",IF(C64=(_xlfn.XLOOKUP($J64,HP同意貼付!$H:$H,HP同意貼付!B:B)),1,0),"")</f>
        <v/>
      </c>
      <c r="Q64" s="6" t="str">
        <f>IF(D64&lt;&gt;"",IF(D64=(_xlfn.XLOOKUP($J64,HP同意貼付!$H:$H,HP同意貼付!C:C)),1,0),"")</f>
        <v/>
      </c>
      <c r="R64" s="6" t="str">
        <f>IF(E64&lt;&gt;"",IF(E64=(_xlfn.XLOOKUP($J64,HP同意貼付!$H:$H,HP同意貼付!D:D)),1,0),"")</f>
        <v/>
      </c>
      <c r="S64" s="6" t="str">
        <f>IF(F64&lt;&gt;"",IF(F64=(_xlfn.XLOOKUP($J64,HP同意貼付!$H:$H,HP同意貼付!E:E)),1,0),"")</f>
        <v/>
      </c>
      <c r="T64" s="6" t="str">
        <f>IF(K64&lt;&gt;"",IF(K64=(_xlfn.XLOOKUP($J64,HP同意貼付!$H:$H,HP同意貼付!K:K)),1,0),"")</f>
        <v/>
      </c>
      <c r="U64" s="6" t="str">
        <f>IF(L64&lt;&gt;"",IF(L64=(_xlfn.XLOOKUP($J64,HP同意貼付!$H:$H,HP同意貼付!A:A)),1,0),"")</f>
        <v/>
      </c>
    </row>
    <row r="65" spans="1:21">
      <c r="A65" s="6" t="str">
        <f>IF(受験者名簿!C71="","",受験者名簿!A71)</f>
        <v/>
      </c>
      <c r="B65" s="7" t="str">
        <f>IF(受験者名簿!J71="","",TEXT(SUBSTITUTE(受験者名簿!J71,".","/"),"yyyy/mm/dd"))</f>
        <v/>
      </c>
      <c r="C65" s="6" t="str">
        <f>IF(受験者名簿!C71="","",TRIM(受験者名簿!C71))</f>
        <v/>
      </c>
      <c r="D65" s="6" t="str">
        <f>IF(受験者名簿!D71="","",TRIM(受験者名簿!D71))</f>
        <v/>
      </c>
      <c r="E65" s="6" t="str">
        <f>IF(受験者名簿!E71="","",DBCS(TRIM(PHONETIC(受験者名簿!E71))))</f>
        <v/>
      </c>
      <c r="F65" s="6" t="str">
        <f>IF(受験者名簿!F71="","",DBCS(TRIM(PHONETIC(受験者名簿!F71))))</f>
        <v/>
      </c>
      <c r="G65" s="7" t="str">
        <f>IF(受験者名簿!R71="","",受験者名簿!R71)</f>
        <v/>
      </c>
      <c r="H65" s="7" t="str">
        <f>IF(G65="","",IF(受験者名簿!K71="","後",受験者名簿!K71))</f>
        <v/>
      </c>
      <c r="I65" s="7" t="str">
        <f>IF(受験者名簿!S71="","",受験者名簿!S71)</f>
        <v/>
      </c>
      <c r="J65" s="6" t="str">
        <f>IF(受験者名簿!I71="","",TRIM(受験者名簿!I71))</f>
        <v/>
      </c>
      <c r="K65" s="7" t="str">
        <f>IF($C65="","",申込責任者!$N$23)</f>
        <v/>
      </c>
      <c r="L65" s="6" t="str">
        <f>IF(C65="","",申込責任者!$N$11)</f>
        <v/>
      </c>
      <c r="M65" s="6" t="str">
        <f t="shared" si="0"/>
        <v>なし</v>
      </c>
      <c r="N65" s="6" t="str">
        <f>IF(J65&lt;&gt;"",IF(J65=(_xlfn.XLOOKUP($J65,HP同意貼付!$H:$H,HP同意貼付!H:H)),1,0),"")</f>
        <v/>
      </c>
      <c r="O65" s="6" t="str">
        <f>IF(B65&lt;&gt;"",IF(B65=TEXT((_xlfn.XLOOKUP($J65,HP同意貼付!$H:$H,HP同意貼付!G:G)),"yyyy/mm/dd"),1,0),"")</f>
        <v/>
      </c>
      <c r="P65" s="6" t="str">
        <f>IF(C65&lt;&gt;"",IF(C65=(_xlfn.XLOOKUP($J65,HP同意貼付!$H:$H,HP同意貼付!B:B)),1,0),"")</f>
        <v/>
      </c>
      <c r="Q65" s="6" t="str">
        <f>IF(D65&lt;&gt;"",IF(D65=(_xlfn.XLOOKUP($J65,HP同意貼付!$H:$H,HP同意貼付!C:C)),1,0),"")</f>
        <v/>
      </c>
      <c r="R65" s="6" t="str">
        <f>IF(E65&lt;&gt;"",IF(E65=(_xlfn.XLOOKUP($J65,HP同意貼付!$H:$H,HP同意貼付!D:D)),1,0),"")</f>
        <v/>
      </c>
      <c r="S65" s="6" t="str">
        <f>IF(F65&lt;&gt;"",IF(F65=(_xlfn.XLOOKUP($J65,HP同意貼付!$H:$H,HP同意貼付!E:E)),1,0),"")</f>
        <v/>
      </c>
      <c r="T65" s="6" t="str">
        <f>IF(K65&lt;&gt;"",IF(K65=(_xlfn.XLOOKUP($J65,HP同意貼付!$H:$H,HP同意貼付!K:K)),1,0),"")</f>
        <v/>
      </c>
      <c r="U65" s="6" t="str">
        <f>IF(L65&lt;&gt;"",IF(L65=(_xlfn.XLOOKUP($J65,HP同意貼付!$H:$H,HP同意貼付!A:A)),1,0),"")</f>
        <v/>
      </c>
    </row>
    <row r="66" spans="1:21">
      <c r="A66" s="6" t="str">
        <f>IF(受験者名簿!C72="","",受験者名簿!A72)</f>
        <v/>
      </c>
      <c r="B66" s="7" t="str">
        <f>IF(受験者名簿!J72="","",TEXT(SUBSTITUTE(受験者名簿!J72,".","/"),"yyyy/mm/dd"))</f>
        <v/>
      </c>
      <c r="C66" s="6" t="str">
        <f>IF(受験者名簿!C72="","",TRIM(受験者名簿!C72))</f>
        <v/>
      </c>
      <c r="D66" s="6" t="str">
        <f>IF(受験者名簿!D72="","",TRIM(受験者名簿!D72))</f>
        <v/>
      </c>
      <c r="E66" s="6" t="str">
        <f>IF(受験者名簿!E72="","",DBCS(TRIM(PHONETIC(受験者名簿!E72))))</f>
        <v/>
      </c>
      <c r="F66" s="6" t="str">
        <f>IF(受験者名簿!F72="","",DBCS(TRIM(PHONETIC(受験者名簿!F72))))</f>
        <v/>
      </c>
      <c r="G66" s="7" t="str">
        <f>IF(受験者名簿!R72="","",受験者名簿!R72)</f>
        <v/>
      </c>
      <c r="H66" s="7" t="str">
        <f>IF(G66="","",IF(受験者名簿!K72="","後",受験者名簿!K72))</f>
        <v/>
      </c>
      <c r="I66" s="7" t="str">
        <f>IF(受験者名簿!S72="","",受験者名簿!S72)</f>
        <v/>
      </c>
      <c r="J66" s="6" t="str">
        <f>IF(受験者名簿!I72="","",TRIM(受験者名簿!I72))</f>
        <v/>
      </c>
      <c r="K66" s="7" t="str">
        <f>IF($C66="","",申込責任者!$N$23)</f>
        <v/>
      </c>
      <c r="L66" s="6" t="str">
        <f>IF(C66="","",申込責任者!$N$11)</f>
        <v/>
      </c>
      <c r="M66" s="6" t="str">
        <f t="shared" si="0"/>
        <v>なし</v>
      </c>
      <c r="N66" s="6" t="str">
        <f>IF(J66&lt;&gt;"",IF(J66=(_xlfn.XLOOKUP($J66,HP同意貼付!$H:$H,HP同意貼付!H:H)),1,0),"")</f>
        <v/>
      </c>
      <c r="O66" s="6" t="str">
        <f>IF(B66&lt;&gt;"",IF(B66=TEXT((_xlfn.XLOOKUP($J66,HP同意貼付!$H:$H,HP同意貼付!G:G)),"yyyy/mm/dd"),1,0),"")</f>
        <v/>
      </c>
      <c r="P66" s="6" t="str">
        <f>IF(C66&lt;&gt;"",IF(C66=(_xlfn.XLOOKUP($J66,HP同意貼付!$H:$H,HP同意貼付!B:B)),1,0),"")</f>
        <v/>
      </c>
      <c r="Q66" s="6" t="str">
        <f>IF(D66&lt;&gt;"",IF(D66=(_xlfn.XLOOKUP($J66,HP同意貼付!$H:$H,HP同意貼付!C:C)),1,0),"")</f>
        <v/>
      </c>
      <c r="R66" s="6" t="str">
        <f>IF(E66&lt;&gt;"",IF(E66=(_xlfn.XLOOKUP($J66,HP同意貼付!$H:$H,HP同意貼付!D:D)),1,0),"")</f>
        <v/>
      </c>
      <c r="S66" s="6" t="str">
        <f>IF(F66&lt;&gt;"",IF(F66=(_xlfn.XLOOKUP($J66,HP同意貼付!$H:$H,HP同意貼付!E:E)),1,0),"")</f>
        <v/>
      </c>
      <c r="T66" s="6" t="str">
        <f>IF(K66&lt;&gt;"",IF(K66=(_xlfn.XLOOKUP($J66,HP同意貼付!$H:$H,HP同意貼付!K:K)),1,0),"")</f>
        <v/>
      </c>
      <c r="U66" s="6" t="str">
        <f>IF(L66&lt;&gt;"",IF(L66=(_xlfn.XLOOKUP($J66,HP同意貼付!$H:$H,HP同意貼付!A:A)),1,0),"")</f>
        <v/>
      </c>
    </row>
    <row r="67" spans="1:21">
      <c r="A67" s="6" t="str">
        <f>IF(受験者名簿!C73="","",受験者名簿!A73)</f>
        <v/>
      </c>
      <c r="B67" s="7" t="str">
        <f>IF(受験者名簿!J73="","",TEXT(SUBSTITUTE(受験者名簿!J73,".","/"),"yyyy/mm/dd"))</f>
        <v/>
      </c>
      <c r="C67" s="6" t="str">
        <f>IF(受験者名簿!C73="","",TRIM(受験者名簿!C73))</f>
        <v/>
      </c>
      <c r="D67" s="6" t="str">
        <f>IF(受験者名簿!D73="","",TRIM(受験者名簿!D73))</f>
        <v/>
      </c>
      <c r="E67" s="6" t="str">
        <f>IF(受験者名簿!E73="","",DBCS(TRIM(PHONETIC(受験者名簿!E73))))</f>
        <v/>
      </c>
      <c r="F67" s="6" t="str">
        <f>IF(受験者名簿!F73="","",DBCS(TRIM(PHONETIC(受験者名簿!F73))))</f>
        <v/>
      </c>
      <c r="G67" s="7" t="str">
        <f>IF(受験者名簿!R73="","",受験者名簿!R73)</f>
        <v/>
      </c>
      <c r="H67" s="7" t="str">
        <f>IF(G67="","",IF(受験者名簿!K73="","後",受験者名簿!K73))</f>
        <v/>
      </c>
      <c r="I67" s="7" t="str">
        <f>IF(受験者名簿!S73="","",受験者名簿!S73)</f>
        <v/>
      </c>
      <c r="J67" s="6" t="str">
        <f>IF(受験者名簿!I73="","",TRIM(受験者名簿!I73))</f>
        <v/>
      </c>
      <c r="K67" s="7" t="str">
        <f>IF($C67="","",申込責任者!$N$23)</f>
        <v/>
      </c>
      <c r="L67" s="6" t="str">
        <f>IF(C67="","",申込責任者!$N$11)</f>
        <v/>
      </c>
      <c r="M67" s="6" t="str">
        <f t="shared" ref="M67:M101" si="1">IFERROR(IF(AND(O67=1,P67=1,Q67=1,R67=1,S67=1,T67=1,U67=1),"あり","なし"),"要確認")</f>
        <v>なし</v>
      </c>
      <c r="N67" s="6" t="str">
        <f>IF(J67&lt;&gt;"",IF(J67=(_xlfn.XLOOKUP($J67,HP同意貼付!$H:$H,HP同意貼付!H:H)),1,0),"")</f>
        <v/>
      </c>
      <c r="O67" s="6" t="str">
        <f>IF(B67&lt;&gt;"",IF(B67=TEXT((_xlfn.XLOOKUP($J67,HP同意貼付!$H:$H,HP同意貼付!G:G)),"yyyy/mm/dd"),1,0),"")</f>
        <v/>
      </c>
      <c r="P67" s="6" t="str">
        <f>IF(C67&lt;&gt;"",IF(C67=(_xlfn.XLOOKUP($J67,HP同意貼付!$H:$H,HP同意貼付!B:B)),1,0),"")</f>
        <v/>
      </c>
      <c r="Q67" s="6" t="str">
        <f>IF(D67&lt;&gt;"",IF(D67=(_xlfn.XLOOKUP($J67,HP同意貼付!$H:$H,HP同意貼付!C:C)),1,0),"")</f>
        <v/>
      </c>
      <c r="R67" s="6" t="str">
        <f>IF(E67&lt;&gt;"",IF(E67=(_xlfn.XLOOKUP($J67,HP同意貼付!$H:$H,HP同意貼付!D:D)),1,0),"")</f>
        <v/>
      </c>
      <c r="S67" s="6" t="str">
        <f>IF(F67&lt;&gt;"",IF(F67=(_xlfn.XLOOKUP($J67,HP同意貼付!$H:$H,HP同意貼付!E:E)),1,0),"")</f>
        <v/>
      </c>
      <c r="T67" s="6" t="str">
        <f>IF(K67&lt;&gt;"",IF(K67=(_xlfn.XLOOKUP($J67,HP同意貼付!$H:$H,HP同意貼付!K:K)),1,0),"")</f>
        <v/>
      </c>
      <c r="U67" s="6" t="str">
        <f>IF(L67&lt;&gt;"",IF(L67=(_xlfn.XLOOKUP($J67,HP同意貼付!$H:$H,HP同意貼付!A:A)),1,0),"")</f>
        <v/>
      </c>
    </row>
    <row r="68" spans="1:21">
      <c r="A68" s="6" t="str">
        <f>IF(受験者名簿!C74="","",受験者名簿!A74)</f>
        <v/>
      </c>
      <c r="B68" s="7" t="str">
        <f>IF(受験者名簿!J74="","",TEXT(SUBSTITUTE(受験者名簿!J74,".","/"),"yyyy/mm/dd"))</f>
        <v/>
      </c>
      <c r="C68" s="6" t="str">
        <f>IF(受験者名簿!C74="","",TRIM(受験者名簿!C74))</f>
        <v/>
      </c>
      <c r="D68" s="6" t="str">
        <f>IF(受験者名簿!D74="","",TRIM(受験者名簿!D74))</f>
        <v/>
      </c>
      <c r="E68" s="6" t="str">
        <f>IF(受験者名簿!E74="","",DBCS(TRIM(PHONETIC(受験者名簿!E74))))</f>
        <v/>
      </c>
      <c r="F68" s="6" t="str">
        <f>IF(受験者名簿!F74="","",DBCS(TRIM(PHONETIC(受験者名簿!F74))))</f>
        <v/>
      </c>
      <c r="G68" s="7" t="str">
        <f>IF(受験者名簿!R74="","",受験者名簿!R74)</f>
        <v/>
      </c>
      <c r="H68" s="7" t="str">
        <f>IF(G68="","",IF(受験者名簿!K74="","後",受験者名簿!K74))</f>
        <v/>
      </c>
      <c r="I68" s="7" t="str">
        <f>IF(受験者名簿!S74="","",受験者名簿!S74)</f>
        <v/>
      </c>
      <c r="J68" s="6" t="str">
        <f>IF(受験者名簿!I74="","",TRIM(受験者名簿!I74))</f>
        <v/>
      </c>
      <c r="K68" s="7" t="str">
        <f>IF($C68="","",申込責任者!$N$23)</f>
        <v/>
      </c>
      <c r="L68" s="6" t="str">
        <f>IF(C68="","",申込責任者!$N$11)</f>
        <v/>
      </c>
      <c r="M68" s="6" t="str">
        <f t="shared" si="1"/>
        <v>なし</v>
      </c>
      <c r="N68" s="6" t="str">
        <f>IF(J68&lt;&gt;"",IF(J68=(_xlfn.XLOOKUP($J68,HP同意貼付!$H:$H,HP同意貼付!H:H)),1,0),"")</f>
        <v/>
      </c>
      <c r="O68" s="6" t="str">
        <f>IF(B68&lt;&gt;"",IF(B68=TEXT((_xlfn.XLOOKUP($J68,HP同意貼付!$H:$H,HP同意貼付!G:G)),"yyyy/mm/dd"),1,0),"")</f>
        <v/>
      </c>
      <c r="P68" s="6" t="str">
        <f>IF(C68&lt;&gt;"",IF(C68=(_xlfn.XLOOKUP($J68,HP同意貼付!$H:$H,HP同意貼付!B:B)),1,0),"")</f>
        <v/>
      </c>
      <c r="Q68" s="6" t="str">
        <f>IF(D68&lt;&gt;"",IF(D68=(_xlfn.XLOOKUP($J68,HP同意貼付!$H:$H,HP同意貼付!C:C)),1,0),"")</f>
        <v/>
      </c>
      <c r="R68" s="6" t="str">
        <f>IF(E68&lt;&gt;"",IF(E68=(_xlfn.XLOOKUP($J68,HP同意貼付!$H:$H,HP同意貼付!D:D)),1,0),"")</f>
        <v/>
      </c>
      <c r="S68" s="6" t="str">
        <f>IF(F68&lt;&gt;"",IF(F68=(_xlfn.XLOOKUP($J68,HP同意貼付!$H:$H,HP同意貼付!E:E)),1,0),"")</f>
        <v/>
      </c>
      <c r="T68" s="6" t="str">
        <f>IF(K68&lt;&gt;"",IF(K68=(_xlfn.XLOOKUP($J68,HP同意貼付!$H:$H,HP同意貼付!K:K)),1,0),"")</f>
        <v/>
      </c>
      <c r="U68" s="6" t="str">
        <f>IF(L68&lt;&gt;"",IF(L68=(_xlfn.XLOOKUP($J68,HP同意貼付!$H:$H,HP同意貼付!A:A)),1,0),"")</f>
        <v/>
      </c>
    </row>
    <row r="69" spans="1:21">
      <c r="A69" s="6" t="str">
        <f>IF(受験者名簿!C75="","",受験者名簿!A75)</f>
        <v/>
      </c>
      <c r="B69" s="7" t="str">
        <f>IF(受験者名簿!J75="","",TEXT(SUBSTITUTE(受験者名簿!J75,".","/"),"yyyy/mm/dd"))</f>
        <v/>
      </c>
      <c r="C69" s="6" t="str">
        <f>IF(受験者名簿!C75="","",TRIM(受験者名簿!C75))</f>
        <v/>
      </c>
      <c r="D69" s="6" t="str">
        <f>IF(受験者名簿!D75="","",TRIM(受験者名簿!D75))</f>
        <v/>
      </c>
      <c r="E69" s="6" t="str">
        <f>IF(受験者名簿!E75="","",DBCS(TRIM(PHONETIC(受験者名簿!E75))))</f>
        <v/>
      </c>
      <c r="F69" s="6" t="str">
        <f>IF(受験者名簿!F75="","",DBCS(TRIM(PHONETIC(受験者名簿!F75))))</f>
        <v/>
      </c>
      <c r="G69" s="7" t="str">
        <f>IF(受験者名簿!R75="","",受験者名簿!R75)</f>
        <v/>
      </c>
      <c r="H69" s="7" t="str">
        <f>IF(G69="","",IF(受験者名簿!K75="","後",受験者名簿!K75))</f>
        <v/>
      </c>
      <c r="I69" s="7" t="str">
        <f>IF(受験者名簿!S75="","",受験者名簿!S75)</f>
        <v/>
      </c>
      <c r="J69" s="6" t="str">
        <f>IF(受験者名簿!I75="","",TRIM(受験者名簿!I75))</f>
        <v/>
      </c>
      <c r="K69" s="7" t="str">
        <f>IF($C69="","",申込責任者!$N$23)</f>
        <v/>
      </c>
      <c r="L69" s="6" t="str">
        <f>IF(C69="","",申込責任者!$N$11)</f>
        <v/>
      </c>
      <c r="M69" s="6" t="str">
        <f t="shared" si="1"/>
        <v>なし</v>
      </c>
      <c r="N69" s="6" t="str">
        <f>IF(J69&lt;&gt;"",IF(J69=(_xlfn.XLOOKUP($J69,HP同意貼付!$H:$H,HP同意貼付!H:H)),1,0),"")</f>
        <v/>
      </c>
      <c r="O69" s="6" t="str">
        <f>IF(B69&lt;&gt;"",IF(B69=TEXT((_xlfn.XLOOKUP($J69,HP同意貼付!$H:$H,HP同意貼付!G:G)),"yyyy/mm/dd"),1,0),"")</f>
        <v/>
      </c>
      <c r="P69" s="6" t="str">
        <f>IF(C69&lt;&gt;"",IF(C69=(_xlfn.XLOOKUP($J69,HP同意貼付!$H:$H,HP同意貼付!B:B)),1,0),"")</f>
        <v/>
      </c>
      <c r="Q69" s="6" t="str">
        <f>IF(D69&lt;&gt;"",IF(D69=(_xlfn.XLOOKUP($J69,HP同意貼付!$H:$H,HP同意貼付!C:C)),1,0),"")</f>
        <v/>
      </c>
      <c r="R69" s="6" t="str">
        <f>IF(E69&lt;&gt;"",IF(E69=(_xlfn.XLOOKUP($J69,HP同意貼付!$H:$H,HP同意貼付!D:D)),1,0),"")</f>
        <v/>
      </c>
      <c r="S69" s="6" t="str">
        <f>IF(F69&lt;&gt;"",IF(F69=(_xlfn.XLOOKUP($J69,HP同意貼付!$H:$H,HP同意貼付!E:E)),1,0),"")</f>
        <v/>
      </c>
      <c r="T69" s="6" t="str">
        <f>IF(K69&lt;&gt;"",IF(K69=(_xlfn.XLOOKUP($J69,HP同意貼付!$H:$H,HP同意貼付!K:K)),1,0),"")</f>
        <v/>
      </c>
      <c r="U69" s="6" t="str">
        <f>IF(L69&lt;&gt;"",IF(L69=(_xlfn.XLOOKUP($J69,HP同意貼付!$H:$H,HP同意貼付!A:A)),1,0),"")</f>
        <v/>
      </c>
    </row>
    <row r="70" spans="1:21">
      <c r="A70" s="6" t="str">
        <f>IF(受験者名簿!C76="","",受験者名簿!A76)</f>
        <v/>
      </c>
      <c r="B70" s="7" t="str">
        <f>IF(受験者名簿!J76="","",TEXT(SUBSTITUTE(受験者名簿!J76,".","/"),"yyyy/mm/dd"))</f>
        <v/>
      </c>
      <c r="C70" s="6" t="str">
        <f>IF(受験者名簿!C76="","",TRIM(受験者名簿!C76))</f>
        <v/>
      </c>
      <c r="D70" s="6" t="str">
        <f>IF(受験者名簿!D76="","",TRIM(受験者名簿!D76))</f>
        <v/>
      </c>
      <c r="E70" s="6" t="str">
        <f>IF(受験者名簿!E76="","",DBCS(TRIM(PHONETIC(受験者名簿!E76))))</f>
        <v/>
      </c>
      <c r="F70" s="6" t="str">
        <f>IF(受験者名簿!F76="","",DBCS(TRIM(PHONETIC(受験者名簿!F76))))</f>
        <v/>
      </c>
      <c r="G70" s="7" t="str">
        <f>IF(受験者名簿!R76="","",受験者名簿!R76)</f>
        <v/>
      </c>
      <c r="H70" s="7" t="str">
        <f>IF(G70="","",IF(受験者名簿!K76="","後",受験者名簿!K76))</f>
        <v/>
      </c>
      <c r="I70" s="7" t="str">
        <f>IF(受験者名簿!S76="","",受験者名簿!S76)</f>
        <v/>
      </c>
      <c r="J70" s="6" t="str">
        <f>IF(受験者名簿!I76="","",TRIM(受験者名簿!I76))</f>
        <v/>
      </c>
      <c r="K70" s="7" t="str">
        <f>IF($C70="","",申込責任者!$N$23)</f>
        <v/>
      </c>
      <c r="L70" s="6" t="str">
        <f>IF(C70="","",申込責任者!$N$11)</f>
        <v/>
      </c>
      <c r="M70" s="6" t="str">
        <f t="shared" si="1"/>
        <v>なし</v>
      </c>
      <c r="N70" s="6" t="str">
        <f>IF(J70&lt;&gt;"",IF(J70=(_xlfn.XLOOKUP($J70,HP同意貼付!$H:$H,HP同意貼付!H:H)),1,0),"")</f>
        <v/>
      </c>
      <c r="O70" s="6" t="str">
        <f>IF(B70&lt;&gt;"",IF(B70=TEXT((_xlfn.XLOOKUP($J70,HP同意貼付!$H:$H,HP同意貼付!G:G)),"yyyy/mm/dd"),1,0),"")</f>
        <v/>
      </c>
      <c r="P70" s="6" t="str">
        <f>IF(C70&lt;&gt;"",IF(C70=(_xlfn.XLOOKUP($J70,HP同意貼付!$H:$H,HP同意貼付!B:B)),1,0),"")</f>
        <v/>
      </c>
      <c r="Q70" s="6" t="str">
        <f>IF(D70&lt;&gt;"",IF(D70=(_xlfn.XLOOKUP($J70,HP同意貼付!$H:$H,HP同意貼付!C:C)),1,0),"")</f>
        <v/>
      </c>
      <c r="R70" s="6" t="str">
        <f>IF(E70&lt;&gt;"",IF(E70=(_xlfn.XLOOKUP($J70,HP同意貼付!$H:$H,HP同意貼付!D:D)),1,0),"")</f>
        <v/>
      </c>
      <c r="S70" s="6" t="str">
        <f>IF(F70&lt;&gt;"",IF(F70=(_xlfn.XLOOKUP($J70,HP同意貼付!$H:$H,HP同意貼付!E:E)),1,0),"")</f>
        <v/>
      </c>
      <c r="T70" s="6" t="str">
        <f>IF(K70&lt;&gt;"",IF(K70=(_xlfn.XLOOKUP($J70,HP同意貼付!$H:$H,HP同意貼付!K:K)),1,0),"")</f>
        <v/>
      </c>
      <c r="U70" s="6" t="str">
        <f>IF(L70&lt;&gt;"",IF(L70=(_xlfn.XLOOKUP($J70,HP同意貼付!$H:$H,HP同意貼付!A:A)),1,0),"")</f>
        <v/>
      </c>
    </row>
    <row r="71" spans="1:21">
      <c r="A71" s="6" t="str">
        <f>IF(受験者名簿!C77="","",受験者名簿!A77)</f>
        <v/>
      </c>
      <c r="B71" s="7" t="str">
        <f>IF(受験者名簿!J77="","",TEXT(SUBSTITUTE(受験者名簿!J77,".","/"),"yyyy/mm/dd"))</f>
        <v/>
      </c>
      <c r="C71" s="6" t="str">
        <f>IF(受験者名簿!C77="","",TRIM(受験者名簿!C77))</f>
        <v/>
      </c>
      <c r="D71" s="6" t="str">
        <f>IF(受験者名簿!D77="","",TRIM(受験者名簿!D77))</f>
        <v/>
      </c>
      <c r="E71" s="6" t="str">
        <f>IF(受験者名簿!E77="","",DBCS(TRIM(PHONETIC(受験者名簿!E77))))</f>
        <v/>
      </c>
      <c r="F71" s="6" t="str">
        <f>IF(受験者名簿!F77="","",DBCS(TRIM(PHONETIC(受験者名簿!F77))))</f>
        <v/>
      </c>
      <c r="G71" s="7" t="str">
        <f>IF(受験者名簿!R77="","",受験者名簿!R77)</f>
        <v/>
      </c>
      <c r="H71" s="7" t="str">
        <f>IF(G71="","",IF(受験者名簿!K77="","後",受験者名簿!K77))</f>
        <v/>
      </c>
      <c r="I71" s="7" t="str">
        <f>IF(受験者名簿!S77="","",受験者名簿!S77)</f>
        <v/>
      </c>
      <c r="J71" s="6" t="str">
        <f>IF(受験者名簿!I77="","",TRIM(受験者名簿!I77))</f>
        <v/>
      </c>
      <c r="K71" s="7" t="str">
        <f>IF($C71="","",申込責任者!$N$23)</f>
        <v/>
      </c>
      <c r="L71" s="6" t="str">
        <f>IF(C71="","",申込責任者!$N$11)</f>
        <v/>
      </c>
      <c r="M71" s="6" t="str">
        <f t="shared" si="1"/>
        <v>なし</v>
      </c>
      <c r="N71" s="6" t="str">
        <f>IF(J71&lt;&gt;"",IF(J71=(_xlfn.XLOOKUP($J71,HP同意貼付!$H:$H,HP同意貼付!H:H)),1,0),"")</f>
        <v/>
      </c>
      <c r="O71" s="6" t="str">
        <f>IF(B71&lt;&gt;"",IF(B71=TEXT((_xlfn.XLOOKUP($J71,HP同意貼付!$H:$H,HP同意貼付!G:G)),"yyyy/mm/dd"),1,0),"")</f>
        <v/>
      </c>
      <c r="P71" s="6" t="str">
        <f>IF(C71&lt;&gt;"",IF(C71=(_xlfn.XLOOKUP($J71,HP同意貼付!$H:$H,HP同意貼付!B:B)),1,0),"")</f>
        <v/>
      </c>
      <c r="Q71" s="6" t="str">
        <f>IF(D71&lt;&gt;"",IF(D71=(_xlfn.XLOOKUP($J71,HP同意貼付!$H:$H,HP同意貼付!C:C)),1,0),"")</f>
        <v/>
      </c>
      <c r="R71" s="6" t="str">
        <f>IF(E71&lt;&gt;"",IF(E71=(_xlfn.XLOOKUP($J71,HP同意貼付!$H:$H,HP同意貼付!D:D)),1,0),"")</f>
        <v/>
      </c>
      <c r="S71" s="6" t="str">
        <f>IF(F71&lt;&gt;"",IF(F71=(_xlfn.XLOOKUP($J71,HP同意貼付!$H:$H,HP同意貼付!E:E)),1,0),"")</f>
        <v/>
      </c>
      <c r="T71" s="6" t="str">
        <f>IF(K71&lt;&gt;"",IF(K71=(_xlfn.XLOOKUP($J71,HP同意貼付!$H:$H,HP同意貼付!K:K)),1,0),"")</f>
        <v/>
      </c>
      <c r="U71" s="6" t="str">
        <f>IF(L71&lt;&gt;"",IF(L71=(_xlfn.XLOOKUP($J71,HP同意貼付!$H:$H,HP同意貼付!A:A)),1,0),"")</f>
        <v/>
      </c>
    </row>
    <row r="72" spans="1:21">
      <c r="A72" s="6" t="str">
        <f>IF(受験者名簿!C78="","",受験者名簿!A78)</f>
        <v/>
      </c>
      <c r="B72" s="7" t="str">
        <f>IF(受験者名簿!J78="","",TEXT(SUBSTITUTE(受験者名簿!J78,".","/"),"yyyy/mm/dd"))</f>
        <v/>
      </c>
      <c r="C72" s="6" t="str">
        <f>IF(受験者名簿!C78="","",TRIM(受験者名簿!C78))</f>
        <v/>
      </c>
      <c r="D72" s="6" t="str">
        <f>IF(受験者名簿!D78="","",TRIM(受験者名簿!D78))</f>
        <v/>
      </c>
      <c r="E72" s="6" t="str">
        <f>IF(受験者名簿!E78="","",DBCS(TRIM(PHONETIC(受験者名簿!E78))))</f>
        <v/>
      </c>
      <c r="F72" s="6" t="str">
        <f>IF(受験者名簿!F78="","",DBCS(TRIM(PHONETIC(受験者名簿!F78))))</f>
        <v/>
      </c>
      <c r="G72" s="7" t="str">
        <f>IF(受験者名簿!R78="","",受験者名簿!R78)</f>
        <v/>
      </c>
      <c r="H72" s="7" t="str">
        <f>IF(G72="","",IF(受験者名簿!K78="","後",受験者名簿!K78))</f>
        <v/>
      </c>
      <c r="I72" s="7" t="str">
        <f>IF(受験者名簿!S78="","",受験者名簿!S78)</f>
        <v/>
      </c>
      <c r="J72" s="6" t="str">
        <f>IF(受験者名簿!I78="","",TRIM(受験者名簿!I78))</f>
        <v/>
      </c>
      <c r="K72" s="7" t="str">
        <f>IF($C72="","",申込責任者!$N$23)</f>
        <v/>
      </c>
      <c r="L72" s="6" t="str">
        <f>IF(C72="","",申込責任者!$N$11)</f>
        <v/>
      </c>
      <c r="M72" s="6" t="str">
        <f t="shared" si="1"/>
        <v>なし</v>
      </c>
      <c r="N72" s="6" t="str">
        <f>IF(J72&lt;&gt;"",IF(J72=(_xlfn.XLOOKUP($J72,HP同意貼付!$H:$H,HP同意貼付!H:H)),1,0),"")</f>
        <v/>
      </c>
      <c r="O72" s="6" t="str">
        <f>IF(B72&lt;&gt;"",IF(B72=TEXT((_xlfn.XLOOKUP($J72,HP同意貼付!$H:$H,HP同意貼付!G:G)),"yyyy/mm/dd"),1,0),"")</f>
        <v/>
      </c>
      <c r="P72" s="6" t="str">
        <f>IF(C72&lt;&gt;"",IF(C72=(_xlfn.XLOOKUP($J72,HP同意貼付!$H:$H,HP同意貼付!B:B)),1,0),"")</f>
        <v/>
      </c>
      <c r="Q72" s="6" t="str">
        <f>IF(D72&lt;&gt;"",IF(D72=(_xlfn.XLOOKUP($J72,HP同意貼付!$H:$H,HP同意貼付!C:C)),1,0),"")</f>
        <v/>
      </c>
      <c r="R72" s="6" t="str">
        <f>IF(E72&lt;&gt;"",IF(E72=(_xlfn.XLOOKUP($J72,HP同意貼付!$H:$H,HP同意貼付!D:D)),1,0),"")</f>
        <v/>
      </c>
      <c r="S72" s="6" t="str">
        <f>IF(F72&lt;&gt;"",IF(F72=(_xlfn.XLOOKUP($J72,HP同意貼付!$H:$H,HP同意貼付!E:E)),1,0),"")</f>
        <v/>
      </c>
      <c r="T72" s="6" t="str">
        <f>IF(K72&lt;&gt;"",IF(K72=(_xlfn.XLOOKUP($J72,HP同意貼付!$H:$H,HP同意貼付!K:K)),1,0),"")</f>
        <v/>
      </c>
      <c r="U72" s="6" t="str">
        <f>IF(L72&lt;&gt;"",IF(L72=(_xlfn.XLOOKUP($J72,HP同意貼付!$H:$H,HP同意貼付!A:A)),1,0),"")</f>
        <v/>
      </c>
    </row>
    <row r="73" spans="1:21">
      <c r="A73" s="6" t="str">
        <f>IF(受験者名簿!C79="","",受験者名簿!A79)</f>
        <v/>
      </c>
      <c r="B73" s="7" t="str">
        <f>IF(受験者名簿!J79="","",TEXT(SUBSTITUTE(受験者名簿!J79,".","/"),"yyyy/mm/dd"))</f>
        <v/>
      </c>
      <c r="C73" s="6" t="str">
        <f>IF(受験者名簿!C79="","",TRIM(受験者名簿!C79))</f>
        <v/>
      </c>
      <c r="D73" s="6" t="str">
        <f>IF(受験者名簿!D79="","",TRIM(受験者名簿!D79))</f>
        <v/>
      </c>
      <c r="E73" s="6" t="str">
        <f>IF(受験者名簿!E79="","",DBCS(TRIM(PHONETIC(受験者名簿!E79))))</f>
        <v/>
      </c>
      <c r="F73" s="6" t="str">
        <f>IF(受験者名簿!F79="","",DBCS(TRIM(PHONETIC(受験者名簿!F79))))</f>
        <v/>
      </c>
      <c r="G73" s="7" t="str">
        <f>IF(受験者名簿!R79="","",受験者名簿!R79)</f>
        <v/>
      </c>
      <c r="H73" s="7" t="str">
        <f>IF(G73="","",IF(受験者名簿!K79="","後",受験者名簿!K79))</f>
        <v/>
      </c>
      <c r="I73" s="7" t="str">
        <f>IF(受験者名簿!S79="","",受験者名簿!S79)</f>
        <v/>
      </c>
      <c r="J73" s="6" t="str">
        <f>IF(受験者名簿!I79="","",TRIM(受験者名簿!I79))</f>
        <v/>
      </c>
      <c r="K73" s="7" t="str">
        <f>IF($C73="","",申込責任者!$N$23)</f>
        <v/>
      </c>
      <c r="L73" s="6" t="str">
        <f>IF(C73="","",申込責任者!$N$11)</f>
        <v/>
      </c>
      <c r="M73" s="6" t="str">
        <f t="shared" si="1"/>
        <v>なし</v>
      </c>
      <c r="N73" s="6" t="str">
        <f>IF(J73&lt;&gt;"",IF(J73=(_xlfn.XLOOKUP($J73,HP同意貼付!$H:$H,HP同意貼付!H:H)),1,0),"")</f>
        <v/>
      </c>
      <c r="O73" s="6" t="str">
        <f>IF(B73&lt;&gt;"",IF(B73=TEXT((_xlfn.XLOOKUP($J73,HP同意貼付!$H:$H,HP同意貼付!G:G)),"yyyy/mm/dd"),1,0),"")</f>
        <v/>
      </c>
      <c r="P73" s="6" t="str">
        <f>IF(C73&lt;&gt;"",IF(C73=(_xlfn.XLOOKUP($J73,HP同意貼付!$H:$H,HP同意貼付!B:B)),1,0),"")</f>
        <v/>
      </c>
      <c r="Q73" s="6" t="str">
        <f>IF(D73&lt;&gt;"",IF(D73=(_xlfn.XLOOKUP($J73,HP同意貼付!$H:$H,HP同意貼付!C:C)),1,0),"")</f>
        <v/>
      </c>
      <c r="R73" s="6" t="str">
        <f>IF(E73&lt;&gt;"",IF(E73=(_xlfn.XLOOKUP($J73,HP同意貼付!$H:$H,HP同意貼付!D:D)),1,0),"")</f>
        <v/>
      </c>
      <c r="S73" s="6" t="str">
        <f>IF(F73&lt;&gt;"",IF(F73=(_xlfn.XLOOKUP($J73,HP同意貼付!$H:$H,HP同意貼付!E:E)),1,0),"")</f>
        <v/>
      </c>
      <c r="T73" s="6" t="str">
        <f>IF(K73&lt;&gt;"",IF(K73=(_xlfn.XLOOKUP($J73,HP同意貼付!$H:$H,HP同意貼付!K:K)),1,0),"")</f>
        <v/>
      </c>
      <c r="U73" s="6" t="str">
        <f>IF(L73&lt;&gt;"",IF(L73=(_xlfn.XLOOKUP($J73,HP同意貼付!$H:$H,HP同意貼付!A:A)),1,0),"")</f>
        <v/>
      </c>
    </row>
    <row r="74" spans="1:21">
      <c r="A74" s="6" t="str">
        <f>IF(受験者名簿!C80="","",受験者名簿!A80)</f>
        <v/>
      </c>
      <c r="B74" s="7" t="str">
        <f>IF(受験者名簿!J80="","",TEXT(SUBSTITUTE(受験者名簿!J80,".","/"),"yyyy/mm/dd"))</f>
        <v/>
      </c>
      <c r="C74" s="6" t="str">
        <f>IF(受験者名簿!C80="","",TRIM(受験者名簿!C80))</f>
        <v/>
      </c>
      <c r="D74" s="6" t="str">
        <f>IF(受験者名簿!D80="","",TRIM(受験者名簿!D80))</f>
        <v/>
      </c>
      <c r="E74" s="6" t="str">
        <f>IF(受験者名簿!E80="","",DBCS(TRIM(PHONETIC(受験者名簿!E80))))</f>
        <v/>
      </c>
      <c r="F74" s="6" t="str">
        <f>IF(受験者名簿!F80="","",DBCS(TRIM(PHONETIC(受験者名簿!F80))))</f>
        <v/>
      </c>
      <c r="G74" s="7" t="str">
        <f>IF(受験者名簿!R80="","",受験者名簿!R80)</f>
        <v/>
      </c>
      <c r="H74" s="7" t="str">
        <f>IF(G74="","",IF(受験者名簿!K80="","後",受験者名簿!K80))</f>
        <v/>
      </c>
      <c r="I74" s="7" t="str">
        <f>IF(受験者名簿!S80="","",受験者名簿!S80)</f>
        <v/>
      </c>
      <c r="J74" s="6" t="str">
        <f>IF(受験者名簿!I80="","",TRIM(受験者名簿!I80))</f>
        <v/>
      </c>
      <c r="K74" s="7" t="str">
        <f>IF($C74="","",申込責任者!$N$23)</f>
        <v/>
      </c>
      <c r="L74" s="6" t="str">
        <f>IF(C74="","",申込責任者!$N$11)</f>
        <v/>
      </c>
      <c r="M74" s="6" t="str">
        <f t="shared" si="1"/>
        <v>なし</v>
      </c>
      <c r="N74" s="6" t="str">
        <f>IF(J74&lt;&gt;"",IF(J74=(_xlfn.XLOOKUP($J74,HP同意貼付!$H:$H,HP同意貼付!H:H)),1,0),"")</f>
        <v/>
      </c>
      <c r="O74" s="6" t="str">
        <f>IF(B74&lt;&gt;"",IF(B74=TEXT((_xlfn.XLOOKUP($J74,HP同意貼付!$H:$H,HP同意貼付!G:G)),"yyyy/mm/dd"),1,0),"")</f>
        <v/>
      </c>
      <c r="P74" s="6" t="str">
        <f>IF(C74&lt;&gt;"",IF(C74=(_xlfn.XLOOKUP($J74,HP同意貼付!$H:$H,HP同意貼付!B:B)),1,0),"")</f>
        <v/>
      </c>
      <c r="Q74" s="6" t="str">
        <f>IF(D74&lt;&gt;"",IF(D74=(_xlfn.XLOOKUP($J74,HP同意貼付!$H:$H,HP同意貼付!C:C)),1,0),"")</f>
        <v/>
      </c>
      <c r="R74" s="6" t="str">
        <f>IF(E74&lt;&gt;"",IF(E74=(_xlfn.XLOOKUP($J74,HP同意貼付!$H:$H,HP同意貼付!D:D)),1,0),"")</f>
        <v/>
      </c>
      <c r="S74" s="6" t="str">
        <f>IF(F74&lt;&gt;"",IF(F74=(_xlfn.XLOOKUP($J74,HP同意貼付!$H:$H,HP同意貼付!E:E)),1,0),"")</f>
        <v/>
      </c>
      <c r="T74" s="6" t="str">
        <f>IF(K74&lt;&gt;"",IF(K74=(_xlfn.XLOOKUP($J74,HP同意貼付!$H:$H,HP同意貼付!K:K)),1,0),"")</f>
        <v/>
      </c>
      <c r="U74" s="6" t="str">
        <f>IF(L74&lt;&gt;"",IF(L74=(_xlfn.XLOOKUP($J74,HP同意貼付!$H:$H,HP同意貼付!A:A)),1,0),"")</f>
        <v/>
      </c>
    </row>
    <row r="75" spans="1:21">
      <c r="A75" s="6" t="str">
        <f>IF(受験者名簿!C81="","",受験者名簿!A81)</f>
        <v/>
      </c>
      <c r="B75" s="7" t="str">
        <f>IF(受験者名簿!J81="","",TEXT(SUBSTITUTE(受験者名簿!J81,".","/"),"yyyy/mm/dd"))</f>
        <v/>
      </c>
      <c r="C75" s="6" t="str">
        <f>IF(受験者名簿!C81="","",TRIM(受験者名簿!C81))</f>
        <v/>
      </c>
      <c r="D75" s="6" t="str">
        <f>IF(受験者名簿!D81="","",TRIM(受験者名簿!D81))</f>
        <v/>
      </c>
      <c r="E75" s="6" t="str">
        <f>IF(受験者名簿!E81="","",DBCS(TRIM(PHONETIC(受験者名簿!E81))))</f>
        <v/>
      </c>
      <c r="F75" s="6" t="str">
        <f>IF(受験者名簿!F81="","",DBCS(TRIM(PHONETIC(受験者名簿!F81))))</f>
        <v/>
      </c>
      <c r="G75" s="7" t="str">
        <f>IF(受験者名簿!R81="","",受験者名簿!R81)</f>
        <v/>
      </c>
      <c r="H75" s="7" t="str">
        <f>IF(G75="","",IF(受験者名簿!K81="","後",受験者名簿!K81))</f>
        <v/>
      </c>
      <c r="I75" s="7" t="str">
        <f>IF(受験者名簿!S81="","",受験者名簿!S81)</f>
        <v/>
      </c>
      <c r="J75" s="6" t="str">
        <f>IF(受験者名簿!I81="","",TRIM(受験者名簿!I81))</f>
        <v/>
      </c>
      <c r="K75" s="7" t="str">
        <f>IF($C75="","",申込責任者!$N$23)</f>
        <v/>
      </c>
      <c r="L75" s="6" t="str">
        <f>IF(C75="","",申込責任者!$N$11)</f>
        <v/>
      </c>
      <c r="M75" s="6" t="str">
        <f t="shared" si="1"/>
        <v>なし</v>
      </c>
      <c r="N75" s="6" t="str">
        <f>IF(J75&lt;&gt;"",IF(J75=(_xlfn.XLOOKUP($J75,HP同意貼付!$H:$H,HP同意貼付!H:H)),1,0),"")</f>
        <v/>
      </c>
      <c r="O75" s="6" t="str">
        <f>IF(B75&lt;&gt;"",IF(B75=TEXT((_xlfn.XLOOKUP($J75,HP同意貼付!$H:$H,HP同意貼付!G:G)),"yyyy/mm/dd"),1,0),"")</f>
        <v/>
      </c>
      <c r="P75" s="6" t="str">
        <f>IF(C75&lt;&gt;"",IF(C75=(_xlfn.XLOOKUP($J75,HP同意貼付!$H:$H,HP同意貼付!B:B)),1,0),"")</f>
        <v/>
      </c>
      <c r="Q75" s="6" t="str">
        <f>IF(D75&lt;&gt;"",IF(D75=(_xlfn.XLOOKUP($J75,HP同意貼付!$H:$H,HP同意貼付!C:C)),1,0),"")</f>
        <v/>
      </c>
      <c r="R75" s="6" t="str">
        <f>IF(E75&lt;&gt;"",IF(E75=(_xlfn.XLOOKUP($J75,HP同意貼付!$H:$H,HP同意貼付!D:D)),1,0),"")</f>
        <v/>
      </c>
      <c r="S75" s="6" t="str">
        <f>IF(F75&lt;&gt;"",IF(F75=(_xlfn.XLOOKUP($J75,HP同意貼付!$H:$H,HP同意貼付!E:E)),1,0),"")</f>
        <v/>
      </c>
      <c r="T75" s="6" t="str">
        <f>IF(K75&lt;&gt;"",IF(K75=(_xlfn.XLOOKUP($J75,HP同意貼付!$H:$H,HP同意貼付!K:K)),1,0),"")</f>
        <v/>
      </c>
      <c r="U75" s="6" t="str">
        <f>IF(L75&lt;&gt;"",IF(L75=(_xlfn.XLOOKUP($J75,HP同意貼付!$H:$H,HP同意貼付!A:A)),1,0),"")</f>
        <v/>
      </c>
    </row>
    <row r="76" spans="1:21">
      <c r="A76" s="6" t="str">
        <f>IF(受験者名簿!C82="","",受験者名簿!A82)</f>
        <v/>
      </c>
      <c r="B76" s="7" t="str">
        <f>IF(受験者名簿!J82="","",TEXT(SUBSTITUTE(受験者名簿!J82,".","/"),"yyyy/mm/dd"))</f>
        <v/>
      </c>
      <c r="C76" s="6" t="str">
        <f>IF(受験者名簿!C82="","",TRIM(受験者名簿!C82))</f>
        <v/>
      </c>
      <c r="D76" s="6" t="str">
        <f>IF(受験者名簿!D82="","",TRIM(受験者名簿!D82))</f>
        <v/>
      </c>
      <c r="E76" s="6" t="str">
        <f>IF(受験者名簿!E82="","",DBCS(TRIM(PHONETIC(受験者名簿!E82))))</f>
        <v/>
      </c>
      <c r="F76" s="6" t="str">
        <f>IF(受験者名簿!F82="","",DBCS(TRIM(PHONETIC(受験者名簿!F82))))</f>
        <v/>
      </c>
      <c r="G76" s="7" t="str">
        <f>IF(受験者名簿!R82="","",受験者名簿!R82)</f>
        <v/>
      </c>
      <c r="H76" s="7" t="str">
        <f>IF(G76="","",IF(受験者名簿!K82="","後",受験者名簿!K82))</f>
        <v/>
      </c>
      <c r="I76" s="7" t="str">
        <f>IF(受験者名簿!S82="","",受験者名簿!S82)</f>
        <v/>
      </c>
      <c r="J76" s="6" t="str">
        <f>IF(受験者名簿!I82="","",TRIM(受験者名簿!I82))</f>
        <v/>
      </c>
      <c r="K76" s="7" t="str">
        <f>IF($C76="","",申込責任者!$N$23)</f>
        <v/>
      </c>
      <c r="L76" s="6" t="str">
        <f>IF(C76="","",申込責任者!$N$11)</f>
        <v/>
      </c>
      <c r="M76" s="6" t="str">
        <f t="shared" si="1"/>
        <v>なし</v>
      </c>
      <c r="N76" s="6" t="str">
        <f>IF(J76&lt;&gt;"",IF(J76=(_xlfn.XLOOKUP($J76,HP同意貼付!$H:$H,HP同意貼付!H:H)),1,0),"")</f>
        <v/>
      </c>
      <c r="O76" s="6" t="str">
        <f>IF(B76&lt;&gt;"",IF(B76=TEXT((_xlfn.XLOOKUP($J76,HP同意貼付!$H:$H,HP同意貼付!G:G)),"yyyy/mm/dd"),1,0),"")</f>
        <v/>
      </c>
      <c r="P76" s="6" t="str">
        <f>IF(C76&lt;&gt;"",IF(C76=(_xlfn.XLOOKUP($J76,HP同意貼付!$H:$H,HP同意貼付!B:B)),1,0),"")</f>
        <v/>
      </c>
      <c r="Q76" s="6" t="str">
        <f>IF(D76&lt;&gt;"",IF(D76=(_xlfn.XLOOKUP($J76,HP同意貼付!$H:$H,HP同意貼付!C:C)),1,0),"")</f>
        <v/>
      </c>
      <c r="R76" s="6" t="str">
        <f>IF(E76&lt;&gt;"",IF(E76=(_xlfn.XLOOKUP($J76,HP同意貼付!$H:$H,HP同意貼付!D:D)),1,0),"")</f>
        <v/>
      </c>
      <c r="S76" s="6" t="str">
        <f>IF(F76&lt;&gt;"",IF(F76=(_xlfn.XLOOKUP($J76,HP同意貼付!$H:$H,HP同意貼付!E:E)),1,0),"")</f>
        <v/>
      </c>
      <c r="T76" s="6" t="str">
        <f>IF(K76&lt;&gt;"",IF(K76=(_xlfn.XLOOKUP($J76,HP同意貼付!$H:$H,HP同意貼付!K:K)),1,0),"")</f>
        <v/>
      </c>
      <c r="U76" s="6" t="str">
        <f>IF(L76&lt;&gt;"",IF(L76=(_xlfn.XLOOKUP($J76,HP同意貼付!$H:$H,HP同意貼付!A:A)),1,0),"")</f>
        <v/>
      </c>
    </row>
    <row r="77" spans="1:21">
      <c r="A77" s="6" t="str">
        <f>IF(受験者名簿!C83="","",受験者名簿!A83)</f>
        <v/>
      </c>
      <c r="B77" s="7" t="str">
        <f>IF(受験者名簿!J83="","",TEXT(SUBSTITUTE(受験者名簿!J83,".","/"),"yyyy/mm/dd"))</f>
        <v/>
      </c>
      <c r="C77" s="6" t="str">
        <f>IF(受験者名簿!C83="","",TRIM(受験者名簿!C83))</f>
        <v/>
      </c>
      <c r="D77" s="6" t="str">
        <f>IF(受験者名簿!D83="","",TRIM(受験者名簿!D83))</f>
        <v/>
      </c>
      <c r="E77" s="6" t="str">
        <f>IF(受験者名簿!E83="","",DBCS(TRIM(PHONETIC(受験者名簿!E83))))</f>
        <v/>
      </c>
      <c r="F77" s="6" t="str">
        <f>IF(受験者名簿!F83="","",DBCS(TRIM(PHONETIC(受験者名簿!F83))))</f>
        <v/>
      </c>
      <c r="G77" s="7" t="str">
        <f>IF(受験者名簿!R83="","",受験者名簿!R83)</f>
        <v/>
      </c>
      <c r="H77" s="7" t="str">
        <f>IF(G77="","",IF(受験者名簿!K83="","後",受験者名簿!K83))</f>
        <v/>
      </c>
      <c r="I77" s="7" t="str">
        <f>IF(受験者名簿!S83="","",受験者名簿!S83)</f>
        <v/>
      </c>
      <c r="J77" s="6" t="str">
        <f>IF(受験者名簿!I83="","",TRIM(受験者名簿!I83))</f>
        <v/>
      </c>
      <c r="K77" s="7" t="str">
        <f>IF($C77="","",申込責任者!$N$23)</f>
        <v/>
      </c>
      <c r="L77" s="6" t="str">
        <f>IF(C77="","",申込責任者!$N$11)</f>
        <v/>
      </c>
      <c r="M77" s="6" t="str">
        <f t="shared" si="1"/>
        <v>なし</v>
      </c>
      <c r="N77" s="6" t="str">
        <f>IF(J77&lt;&gt;"",IF(J77=(_xlfn.XLOOKUP($J77,HP同意貼付!$H:$H,HP同意貼付!H:H)),1,0),"")</f>
        <v/>
      </c>
      <c r="O77" s="6" t="str">
        <f>IF(B77&lt;&gt;"",IF(B77=TEXT((_xlfn.XLOOKUP($J77,HP同意貼付!$H:$H,HP同意貼付!G:G)),"yyyy/mm/dd"),1,0),"")</f>
        <v/>
      </c>
      <c r="P77" s="6" t="str">
        <f>IF(C77&lt;&gt;"",IF(C77=(_xlfn.XLOOKUP($J77,HP同意貼付!$H:$H,HP同意貼付!B:B)),1,0),"")</f>
        <v/>
      </c>
      <c r="Q77" s="6" t="str">
        <f>IF(D77&lt;&gt;"",IF(D77=(_xlfn.XLOOKUP($J77,HP同意貼付!$H:$H,HP同意貼付!C:C)),1,0),"")</f>
        <v/>
      </c>
      <c r="R77" s="6" t="str">
        <f>IF(E77&lt;&gt;"",IF(E77=(_xlfn.XLOOKUP($J77,HP同意貼付!$H:$H,HP同意貼付!D:D)),1,0),"")</f>
        <v/>
      </c>
      <c r="S77" s="6" t="str">
        <f>IF(F77&lt;&gt;"",IF(F77=(_xlfn.XLOOKUP($J77,HP同意貼付!$H:$H,HP同意貼付!E:E)),1,0),"")</f>
        <v/>
      </c>
      <c r="T77" s="6" t="str">
        <f>IF(K77&lt;&gt;"",IF(K77=(_xlfn.XLOOKUP($J77,HP同意貼付!$H:$H,HP同意貼付!K:K)),1,0),"")</f>
        <v/>
      </c>
      <c r="U77" s="6" t="str">
        <f>IF(L77&lt;&gt;"",IF(L77=(_xlfn.XLOOKUP($J77,HP同意貼付!$H:$H,HP同意貼付!A:A)),1,0),"")</f>
        <v/>
      </c>
    </row>
    <row r="78" spans="1:21">
      <c r="A78" s="6" t="str">
        <f>IF(受験者名簿!C84="","",受験者名簿!A84)</f>
        <v/>
      </c>
      <c r="B78" s="7" t="str">
        <f>IF(受験者名簿!J84="","",TEXT(SUBSTITUTE(受験者名簿!J84,".","/"),"yyyy/mm/dd"))</f>
        <v/>
      </c>
      <c r="C78" s="6" t="str">
        <f>IF(受験者名簿!C84="","",TRIM(受験者名簿!C84))</f>
        <v/>
      </c>
      <c r="D78" s="6" t="str">
        <f>IF(受験者名簿!D84="","",TRIM(受験者名簿!D84))</f>
        <v/>
      </c>
      <c r="E78" s="6" t="str">
        <f>IF(受験者名簿!E84="","",DBCS(TRIM(PHONETIC(受験者名簿!E84))))</f>
        <v/>
      </c>
      <c r="F78" s="6" t="str">
        <f>IF(受験者名簿!F84="","",DBCS(TRIM(PHONETIC(受験者名簿!F84))))</f>
        <v/>
      </c>
      <c r="G78" s="7" t="str">
        <f>IF(受験者名簿!R84="","",受験者名簿!R84)</f>
        <v/>
      </c>
      <c r="H78" s="7" t="str">
        <f>IF(G78="","",IF(受験者名簿!K84="","後",受験者名簿!K84))</f>
        <v/>
      </c>
      <c r="I78" s="7" t="str">
        <f>IF(受験者名簿!S84="","",受験者名簿!S84)</f>
        <v/>
      </c>
      <c r="J78" s="6" t="str">
        <f>IF(受験者名簿!I84="","",TRIM(受験者名簿!I84))</f>
        <v/>
      </c>
      <c r="K78" s="7" t="str">
        <f>IF($C78="","",申込責任者!$N$23)</f>
        <v/>
      </c>
      <c r="L78" s="6" t="str">
        <f>IF(C78="","",申込責任者!$N$11)</f>
        <v/>
      </c>
      <c r="M78" s="6" t="str">
        <f t="shared" si="1"/>
        <v>なし</v>
      </c>
      <c r="N78" s="6" t="str">
        <f>IF(J78&lt;&gt;"",IF(J78=(_xlfn.XLOOKUP($J78,HP同意貼付!$H:$H,HP同意貼付!H:H)),1,0),"")</f>
        <v/>
      </c>
      <c r="O78" s="6" t="str">
        <f>IF(B78&lt;&gt;"",IF(B78=TEXT((_xlfn.XLOOKUP($J78,HP同意貼付!$H:$H,HP同意貼付!G:G)),"yyyy/mm/dd"),1,0),"")</f>
        <v/>
      </c>
      <c r="P78" s="6" t="str">
        <f>IF(C78&lt;&gt;"",IF(C78=(_xlfn.XLOOKUP($J78,HP同意貼付!$H:$H,HP同意貼付!B:B)),1,0),"")</f>
        <v/>
      </c>
      <c r="Q78" s="6" t="str">
        <f>IF(D78&lt;&gt;"",IF(D78=(_xlfn.XLOOKUP($J78,HP同意貼付!$H:$H,HP同意貼付!C:C)),1,0),"")</f>
        <v/>
      </c>
      <c r="R78" s="6" t="str">
        <f>IF(E78&lt;&gt;"",IF(E78=(_xlfn.XLOOKUP($J78,HP同意貼付!$H:$H,HP同意貼付!D:D)),1,0),"")</f>
        <v/>
      </c>
      <c r="S78" s="6" t="str">
        <f>IF(F78&lt;&gt;"",IF(F78=(_xlfn.XLOOKUP($J78,HP同意貼付!$H:$H,HP同意貼付!E:E)),1,0),"")</f>
        <v/>
      </c>
      <c r="T78" s="6" t="str">
        <f>IF(K78&lt;&gt;"",IF(K78=(_xlfn.XLOOKUP($J78,HP同意貼付!$H:$H,HP同意貼付!K:K)),1,0),"")</f>
        <v/>
      </c>
      <c r="U78" s="6" t="str">
        <f>IF(L78&lt;&gt;"",IF(L78=(_xlfn.XLOOKUP($J78,HP同意貼付!$H:$H,HP同意貼付!A:A)),1,0),"")</f>
        <v/>
      </c>
    </row>
    <row r="79" spans="1:21">
      <c r="A79" s="6" t="str">
        <f>IF(受験者名簿!C85="","",受験者名簿!A85)</f>
        <v/>
      </c>
      <c r="B79" s="7" t="str">
        <f>IF(受験者名簿!J85="","",TEXT(SUBSTITUTE(受験者名簿!J85,".","/"),"yyyy/mm/dd"))</f>
        <v/>
      </c>
      <c r="C79" s="6" t="str">
        <f>IF(受験者名簿!C85="","",TRIM(受験者名簿!C85))</f>
        <v/>
      </c>
      <c r="D79" s="6" t="str">
        <f>IF(受験者名簿!D85="","",TRIM(受験者名簿!D85))</f>
        <v/>
      </c>
      <c r="E79" s="6" t="str">
        <f>IF(受験者名簿!E85="","",DBCS(TRIM(PHONETIC(受験者名簿!E85))))</f>
        <v/>
      </c>
      <c r="F79" s="6" t="str">
        <f>IF(受験者名簿!F85="","",DBCS(TRIM(PHONETIC(受験者名簿!F85))))</f>
        <v/>
      </c>
      <c r="G79" s="7" t="str">
        <f>IF(受験者名簿!R85="","",受験者名簿!R85)</f>
        <v/>
      </c>
      <c r="H79" s="7" t="str">
        <f>IF(G79="","",IF(受験者名簿!K85="","後",受験者名簿!K85))</f>
        <v/>
      </c>
      <c r="I79" s="7" t="str">
        <f>IF(受験者名簿!S85="","",受験者名簿!S85)</f>
        <v/>
      </c>
      <c r="J79" s="6" t="str">
        <f>IF(受験者名簿!I85="","",TRIM(受験者名簿!I85))</f>
        <v/>
      </c>
      <c r="K79" s="7" t="str">
        <f>IF($C79="","",申込責任者!$N$23)</f>
        <v/>
      </c>
      <c r="L79" s="6" t="str">
        <f>IF(C79="","",申込責任者!$N$11)</f>
        <v/>
      </c>
      <c r="M79" s="6" t="str">
        <f t="shared" si="1"/>
        <v>なし</v>
      </c>
      <c r="N79" s="6" t="str">
        <f>IF(J79&lt;&gt;"",IF(J79=(_xlfn.XLOOKUP($J79,HP同意貼付!$H:$H,HP同意貼付!H:H)),1,0),"")</f>
        <v/>
      </c>
      <c r="O79" s="6" t="str">
        <f>IF(B79&lt;&gt;"",IF(B79=TEXT((_xlfn.XLOOKUP($J79,HP同意貼付!$H:$H,HP同意貼付!G:G)),"yyyy/mm/dd"),1,0),"")</f>
        <v/>
      </c>
      <c r="P79" s="6" t="str">
        <f>IF(C79&lt;&gt;"",IF(C79=(_xlfn.XLOOKUP($J79,HP同意貼付!$H:$H,HP同意貼付!B:B)),1,0),"")</f>
        <v/>
      </c>
      <c r="Q79" s="6" t="str">
        <f>IF(D79&lt;&gt;"",IF(D79=(_xlfn.XLOOKUP($J79,HP同意貼付!$H:$H,HP同意貼付!C:C)),1,0),"")</f>
        <v/>
      </c>
      <c r="R79" s="6" t="str">
        <f>IF(E79&lt;&gt;"",IF(E79=(_xlfn.XLOOKUP($J79,HP同意貼付!$H:$H,HP同意貼付!D:D)),1,0),"")</f>
        <v/>
      </c>
      <c r="S79" s="6" t="str">
        <f>IF(F79&lt;&gt;"",IF(F79=(_xlfn.XLOOKUP($J79,HP同意貼付!$H:$H,HP同意貼付!E:E)),1,0),"")</f>
        <v/>
      </c>
      <c r="T79" s="6" t="str">
        <f>IF(K79&lt;&gt;"",IF(K79=(_xlfn.XLOOKUP($J79,HP同意貼付!$H:$H,HP同意貼付!K:K)),1,0),"")</f>
        <v/>
      </c>
      <c r="U79" s="6" t="str">
        <f>IF(L79&lt;&gt;"",IF(L79=(_xlfn.XLOOKUP($J79,HP同意貼付!$H:$H,HP同意貼付!A:A)),1,0),"")</f>
        <v/>
      </c>
    </row>
    <row r="80" spans="1:21">
      <c r="A80" s="6" t="str">
        <f>IF(受験者名簿!C86="","",受験者名簿!A86)</f>
        <v/>
      </c>
      <c r="B80" s="7" t="str">
        <f>IF(受験者名簿!J86="","",TEXT(SUBSTITUTE(受験者名簿!J86,".","/"),"yyyy/mm/dd"))</f>
        <v/>
      </c>
      <c r="C80" s="6" t="str">
        <f>IF(受験者名簿!C86="","",TRIM(受験者名簿!C86))</f>
        <v/>
      </c>
      <c r="D80" s="6" t="str">
        <f>IF(受験者名簿!D86="","",TRIM(受験者名簿!D86))</f>
        <v/>
      </c>
      <c r="E80" s="6" t="str">
        <f>IF(受験者名簿!E86="","",DBCS(TRIM(PHONETIC(受験者名簿!E86))))</f>
        <v/>
      </c>
      <c r="F80" s="6" t="str">
        <f>IF(受験者名簿!F86="","",DBCS(TRIM(PHONETIC(受験者名簿!F86))))</f>
        <v/>
      </c>
      <c r="G80" s="7" t="str">
        <f>IF(受験者名簿!R86="","",受験者名簿!R86)</f>
        <v/>
      </c>
      <c r="H80" s="7" t="str">
        <f>IF(G80="","",IF(受験者名簿!K86="","後",受験者名簿!K86))</f>
        <v/>
      </c>
      <c r="I80" s="7" t="str">
        <f>IF(受験者名簿!S86="","",受験者名簿!S86)</f>
        <v/>
      </c>
      <c r="J80" s="6" t="str">
        <f>IF(受験者名簿!I86="","",TRIM(受験者名簿!I86))</f>
        <v/>
      </c>
      <c r="K80" s="7" t="str">
        <f>IF($C80="","",申込責任者!$N$23)</f>
        <v/>
      </c>
      <c r="L80" s="6" t="str">
        <f>IF(C80="","",申込責任者!$N$11)</f>
        <v/>
      </c>
      <c r="M80" s="6" t="str">
        <f t="shared" si="1"/>
        <v>なし</v>
      </c>
      <c r="N80" s="6" t="str">
        <f>IF(J80&lt;&gt;"",IF(J80=(_xlfn.XLOOKUP($J80,HP同意貼付!$H:$H,HP同意貼付!H:H)),1,0),"")</f>
        <v/>
      </c>
      <c r="O80" s="6" t="str">
        <f>IF(B80&lt;&gt;"",IF(B80=TEXT((_xlfn.XLOOKUP($J80,HP同意貼付!$H:$H,HP同意貼付!G:G)),"yyyy/mm/dd"),1,0),"")</f>
        <v/>
      </c>
      <c r="P80" s="6" t="str">
        <f>IF(C80&lt;&gt;"",IF(C80=(_xlfn.XLOOKUP($J80,HP同意貼付!$H:$H,HP同意貼付!B:B)),1,0),"")</f>
        <v/>
      </c>
      <c r="Q80" s="6" t="str">
        <f>IF(D80&lt;&gt;"",IF(D80=(_xlfn.XLOOKUP($J80,HP同意貼付!$H:$H,HP同意貼付!C:C)),1,0),"")</f>
        <v/>
      </c>
      <c r="R80" s="6" t="str">
        <f>IF(E80&lt;&gt;"",IF(E80=(_xlfn.XLOOKUP($J80,HP同意貼付!$H:$H,HP同意貼付!D:D)),1,0),"")</f>
        <v/>
      </c>
      <c r="S80" s="6" t="str">
        <f>IF(F80&lt;&gt;"",IF(F80=(_xlfn.XLOOKUP($J80,HP同意貼付!$H:$H,HP同意貼付!E:E)),1,0),"")</f>
        <v/>
      </c>
      <c r="T80" s="6" t="str">
        <f>IF(K80&lt;&gt;"",IF(K80=(_xlfn.XLOOKUP($J80,HP同意貼付!$H:$H,HP同意貼付!K:K)),1,0),"")</f>
        <v/>
      </c>
      <c r="U80" s="6" t="str">
        <f>IF(L80&lt;&gt;"",IF(L80=(_xlfn.XLOOKUP($J80,HP同意貼付!$H:$H,HP同意貼付!A:A)),1,0),"")</f>
        <v/>
      </c>
    </row>
    <row r="81" spans="1:21">
      <c r="A81" s="6" t="str">
        <f>IF(受験者名簿!C87="","",受験者名簿!A87)</f>
        <v/>
      </c>
      <c r="B81" s="7" t="str">
        <f>IF(受験者名簿!J87="","",TEXT(SUBSTITUTE(受験者名簿!J87,".","/"),"yyyy/mm/dd"))</f>
        <v/>
      </c>
      <c r="C81" s="6" t="str">
        <f>IF(受験者名簿!C87="","",TRIM(受験者名簿!C87))</f>
        <v/>
      </c>
      <c r="D81" s="6" t="str">
        <f>IF(受験者名簿!D87="","",TRIM(受験者名簿!D87))</f>
        <v/>
      </c>
      <c r="E81" s="6" t="str">
        <f>IF(受験者名簿!E87="","",DBCS(TRIM(PHONETIC(受験者名簿!E87))))</f>
        <v/>
      </c>
      <c r="F81" s="6" t="str">
        <f>IF(受験者名簿!F87="","",DBCS(TRIM(PHONETIC(受験者名簿!F87))))</f>
        <v/>
      </c>
      <c r="G81" s="7" t="str">
        <f>IF(受験者名簿!R87="","",受験者名簿!R87)</f>
        <v/>
      </c>
      <c r="H81" s="7" t="str">
        <f>IF(G81="","",IF(受験者名簿!K87="","後",受験者名簿!K87))</f>
        <v/>
      </c>
      <c r="I81" s="7" t="str">
        <f>IF(受験者名簿!S87="","",受験者名簿!S87)</f>
        <v/>
      </c>
      <c r="J81" s="6" t="str">
        <f>IF(受験者名簿!I87="","",TRIM(受験者名簿!I87))</f>
        <v/>
      </c>
      <c r="K81" s="7" t="str">
        <f>IF($C81="","",申込責任者!$N$23)</f>
        <v/>
      </c>
      <c r="L81" s="6" t="str">
        <f>IF(C81="","",申込責任者!$N$11)</f>
        <v/>
      </c>
      <c r="M81" s="6" t="str">
        <f t="shared" si="1"/>
        <v>なし</v>
      </c>
      <c r="N81" s="6" t="str">
        <f>IF(J81&lt;&gt;"",IF(J81=(_xlfn.XLOOKUP($J81,HP同意貼付!$H:$H,HP同意貼付!H:H)),1,0),"")</f>
        <v/>
      </c>
      <c r="O81" s="6" t="str">
        <f>IF(B81&lt;&gt;"",IF(B81=TEXT((_xlfn.XLOOKUP($J81,HP同意貼付!$H:$H,HP同意貼付!G:G)),"yyyy/mm/dd"),1,0),"")</f>
        <v/>
      </c>
      <c r="P81" s="6" t="str">
        <f>IF(C81&lt;&gt;"",IF(C81=(_xlfn.XLOOKUP($J81,HP同意貼付!$H:$H,HP同意貼付!B:B)),1,0),"")</f>
        <v/>
      </c>
      <c r="Q81" s="6" t="str">
        <f>IF(D81&lt;&gt;"",IF(D81=(_xlfn.XLOOKUP($J81,HP同意貼付!$H:$H,HP同意貼付!C:C)),1,0),"")</f>
        <v/>
      </c>
      <c r="R81" s="6" t="str">
        <f>IF(E81&lt;&gt;"",IF(E81=(_xlfn.XLOOKUP($J81,HP同意貼付!$H:$H,HP同意貼付!D:D)),1,0),"")</f>
        <v/>
      </c>
      <c r="S81" s="6" t="str">
        <f>IF(F81&lt;&gt;"",IF(F81=(_xlfn.XLOOKUP($J81,HP同意貼付!$H:$H,HP同意貼付!E:E)),1,0),"")</f>
        <v/>
      </c>
      <c r="T81" s="6" t="str">
        <f>IF(K81&lt;&gt;"",IF(K81=(_xlfn.XLOOKUP($J81,HP同意貼付!$H:$H,HP同意貼付!K:K)),1,0),"")</f>
        <v/>
      </c>
      <c r="U81" s="6" t="str">
        <f>IF(L81&lt;&gt;"",IF(L81=(_xlfn.XLOOKUP($J81,HP同意貼付!$H:$H,HP同意貼付!A:A)),1,0),"")</f>
        <v/>
      </c>
    </row>
    <row r="82" spans="1:21">
      <c r="A82" s="6" t="str">
        <f>IF(受験者名簿!C88="","",受験者名簿!A88)</f>
        <v/>
      </c>
      <c r="B82" s="7" t="str">
        <f>IF(受験者名簿!J88="","",TEXT(SUBSTITUTE(受験者名簿!J88,".","/"),"yyyy/mm/dd"))</f>
        <v/>
      </c>
      <c r="C82" s="6" t="str">
        <f>IF(受験者名簿!C88="","",TRIM(受験者名簿!C88))</f>
        <v/>
      </c>
      <c r="D82" s="6" t="str">
        <f>IF(受験者名簿!D88="","",TRIM(受験者名簿!D88))</f>
        <v/>
      </c>
      <c r="E82" s="6" t="str">
        <f>IF(受験者名簿!E88="","",DBCS(TRIM(PHONETIC(受験者名簿!E88))))</f>
        <v/>
      </c>
      <c r="F82" s="6" t="str">
        <f>IF(受験者名簿!F88="","",DBCS(TRIM(PHONETIC(受験者名簿!F88))))</f>
        <v/>
      </c>
      <c r="G82" s="7" t="str">
        <f>IF(受験者名簿!R88="","",受験者名簿!R88)</f>
        <v/>
      </c>
      <c r="H82" s="7" t="str">
        <f>IF(G82="","",IF(受験者名簿!K88="","後",受験者名簿!K88))</f>
        <v/>
      </c>
      <c r="I82" s="7" t="str">
        <f>IF(受験者名簿!S88="","",受験者名簿!S88)</f>
        <v/>
      </c>
      <c r="J82" s="6" t="str">
        <f>IF(受験者名簿!I88="","",TRIM(受験者名簿!I88))</f>
        <v/>
      </c>
      <c r="K82" s="7" t="str">
        <f>IF($C82="","",申込責任者!$N$23)</f>
        <v/>
      </c>
      <c r="L82" s="6" t="str">
        <f>IF(C82="","",申込責任者!$N$11)</f>
        <v/>
      </c>
      <c r="M82" s="6" t="str">
        <f t="shared" si="1"/>
        <v>なし</v>
      </c>
      <c r="N82" s="6" t="str">
        <f>IF(J82&lt;&gt;"",IF(J82=(_xlfn.XLOOKUP($J82,HP同意貼付!$H:$H,HP同意貼付!H:H)),1,0),"")</f>
        <v/>
      </c>
      <c r="O82" s="6" t="str">
        <f>IF(B82&lt;&gt;"",IF(B82=TEXT((_xlfn.XLOOKUP($J82,HP同意貼付!$H:$H,HP同意貼付!G:G)),"yyyy/mm/dd"),1,0),"")</f>
        <v/>
      </c>
      <c r="P82" s="6" t="str">
        <f>IF(C82&lt;&gt;"",IF(C82=(_xlfn.XLOOKUP($J82,HP同意貼付!$H:$H,HP同意貼付!B:B)),1,0),"")</f>
        <v/>
      </c>
      <c r="Q82" s="6" t="str">
        <f>IF(D82&lt;&gt;"",IF(D82=(_xlfn.XLOOKUP($J82,HP同意貼付!$H:$H,HP同意貼付!C:C)),1,0),"")</f>
        <v/>
      </c>
      <c r="R82" s="6" t="str">
        <f>IF(E82&lt;&gt;"",IF(E82=(_xlfn.XLOOKUP($J82,HP同意貼付!$H:$H,HP同意貼付!D:D)),1,0),"")</f>
        <v/>
      </c>
      <c r="S82" s="6" t="str">
        <f>IF(F82&lt;&gt;"",IF(F82=(_xlfn.XLOOKUP($J82,HP同意貼付!$H:$H,HP同意貼付!E:E)),1,0),"")</f>
        <v/>
      </c>
      <c r="T82" s="6" t="str">
        <f>IF(K82&lt;&gt;"",IF(K82=(_xlfn.XLOOKUP($J82,HP同意貼付!$H:$H,HP同意貼付!K:K)),1,0),"")</f>
        <v/>
      </c>
      <c r="U82" s="6" t="str">
        <f>IF(L82&lt;&gt;"",IF(L82=(_xlfn.XLOOKUP($J82,HP同意貼付!$H:$H,HP同意貼付!A:A)),1,0),"")</f>
        <v/>
      </c>
    </row>
    <row r="83" spans="1:21">
      <c r="A83" s="6" t="str">
        <f>IF(受験者名簿!C89="","",受験者名簿!A89)</f>
        <v/>
      </c>
      <c r="B83" s="7" t="str">
        <f>IF(受験者名簿!J89="","",TEXT(SUBSTITUTE(受験者名簿!J89,".","/"),"yyyy/mm/dd"))</f>
        <v/>
      </c>
      <c r="C83" s="6" t="str">
        <f>IF(受験者名簿!C89="","",TRIM(受験者名簿!C89))</f>
        <v/>
      </c>
      <c r="D83" s="6" t="str">
        <f>IF(受験者名簿!D89="","",TRIM(受験者名簿!D89))</f>
        <v/>
      </c>
      <c r="E83" s="6" t="str">
        <f>IF(受験者名簿!E89="","",DBCS(TRIM(PHONETIC(受験者名簿!E89))))</f>
        <v/>
      </c>
      <c r="F83" s="6" t="str">
        <f>IF(受験者名簿!F89="","",DBCS(TRIM(PHONETIC(受験者名簿!F89))))</f>
        <v/>
      </c>
      <c r="G83" s="7" t="str">
        <f>IF(受験者名簿!R89="","",受験者名簿!R89)</f>
        <v/>
      </c>
      <c r="H83" s="7" t="str">
        <f>IF(G83="","",IF(受験者名簿!K89="","後",受験者名簿!K89))</f>
        <v/>
      </c>
      <c r="I83" s="7" t="str">
        <f>IF(受験者名簿!S89="","",受験者名簿!S89)</f>
        <v/>
      </c>
      <c r="J83" s="6" t="str">
        <f>IF(受験者名簿!I89="","",TRIM(受験者名簿!I89))</f>
        <v/>
      </c>
      <c r="K83" s="7" t="str">
        <f>IF($C83="","",申込責任者!$N$23)</f>
        <v/>
      </c>
      <c r="L83" s="6" t="str">
        <f>IF(C83="","",申込責任者!$N$11)</f>
        <v/>
      </c>
      <c r="M83" s="6" t="str">
        <f t="shared" si="1"/>
        <v>なし</v>
      </c>
      <c r="N83" s="6" t="str">
        <f>IF(J83&lt;&gt;"",IF(J83=(_xlfn.XLOOKUP($J83,HP同意貼付!$H:$H,HP同意貼付!H:H)),1,0),"")</f>
        <v/>
      </c>
      <c r="O83" s="6" t="str">
        <f>IF(B83&lt;&gt;"",IF(B83=TEXT((_xlfn.XLOOKUP($J83,HP同意貼付!$H:$H,HP同意貼付!G:G)),"yyyy/mm/dd"),1,0),"")</f>
        <v/>
      </c>
      <c r="P83" s="6" t="str">
        <f>IF(C83&lt;&gt;"",IF(C83=(_xlfn.XLOOKUP($J83,HP同意貼付!$H:$H,HP同意貼付!B:B)),1,0),"")</f>
        <v/>
      </c>
      <c r="Q83" s="6" t="str">
        <f>IF(D83&lt;&gt;"",IF(D83=(_xlfn.XLOOKUP($J83,HP同意貼付!$H:$H,HP同意貼付!C:C)),1,0),"")</f>
        <v/>
      </c>
      <c r="R83" s="6" t="str">
        <f>IF(E83&lt;&gt;"",IF(E83=(_xlfn.XLOOKUP($J83,HP同意貼付!$H:$H,HP同意貼付!D:D)),1,0),"")</f>
        <v/>
      </c>
      <c r="S83" s="6" t="str">
        <f>IF(F83&lt;&gt;"",IF(F83=(_xlfn.XLOOKUP($J83,HP同意貼付!$H:$H,HP同意貼付!E:E)),1,0),"")</f>
        <v/>
      </c>
      <c r="T83" s="6" t="str">
        <f>IF(K83&lt;&gt;"",IF(K83=(_xlfn.XLOOKUP($J83,HP同意貼付!$H:$H,HP同意貼付!K:K)),1,0),"")</f>
        <v/>
      </c>
      <c r="U83" s="6" t="str">
        <f>IF(L83&lt;&gt;"",IF(L83=(_xlfn.XLOOKUP($J83,HP同意貼付!$H:$H,HP同意貼付!A:A)),1,0),"")</f>
        <v/>
      </c>
    </row>
    <row r="84" spans="1:21">
      <c r="A84" s="6" t="str">
        <f>IF(受験者名簿!C90="","",受験者名簿!A90)</f>
        <v/>
      </c>
      <c r="B84" s="7" t="str">
        <f>IF(受験者名簿!J90="","",TEXT(SUBSTITUTE(受験者名簿!J90,".","/"),"yyyy/mm/dd"))</f>
        <v/>
      </c>
      <c r="C84" s="6" t="str">
        <f>IF(受験者名簿!C90="","",TRIM(受験者名簿!C90))</f>
        <v/>
      </c>
      <c r="D84" s="6" t="str">
        <f>IF(受験者名簿!D90="","",TRIM(受験者名簿!D90))</f>
        <v/>
      </c>
      <c r="E84" s="6" t="str">
        <f>IF(受験者名簿!E90="","",DBCS(TRIM(PHONETIC(受験者名簿!E90))))</f>
        <v/>
      </c>
      <c r="F84" s="6" t="str">
        <f>IF(受験者名簿!F90="","",DBCS(TRIM(PHONETIC(受験者名簿!F90))))</f>
        <v/>
      </c>
      <c r="G84" s="7" t="str">
        <f>IF(受験者名簿!R90="","",受験者名簿!R90)</f>
        <v/>
      </c>
      <c r="H84" s="7" t="str">
        <f>IF(G84="","",IF(受験者名簿!K90="","後",受験者名簿!K90))</f>
        <v/>
      </c>
      <c r="I84" s="7" t="str">
        <f>IF(受験者名簿!S90="","",受験者名簿!S90)</f>
        <v/>
      </c>
      <c r="J84" s="6" t="str">
        <f>IF(受験者名簿!I90="","",TRIM(受験者名簿!I90))</f>
        <v/>
      </c>
      <c r="K84" s="7" t="str">
        <f>IF($C84="","",申込責任者!$N$23)</f>
        <v/>
      </c>
      <c r="L84" s="6" t="str">
        <f>IF(C84="","",申込責任者!$N$11)</f>
        <v/>
      </c>
      <c r="M84" s="6" t="str">
        <f t="shared" si="1"/>
        <v>なし</v>
      </c>
      <c r="N84" s="6" t="str">
        <f>IF(J84&lt;&gt;"",IF(J84=(_xlfn.XLOOKUP($J84,HP同意貼付!$H:$H,HP同意貼付!H:H)),1,0),"")</f>
        <v/>
      </c>
      <c r="O84" s="6" t="str">
        <f>IF(B84&lt;&gt;"",IF(B84=TEXT((_xlfn.XLOOKUP($J84,HP同意貼付!$H:$H,HP同意貼付!G:G)),"yyyy/mm/dd"),1,0),"")</f>
        <v/>
      </c>
      <c r="P84" s="6" t="str">
        <f>IF(C84&lt;&gt;"",IF(C84=(_xlfn.XLOOKUP($J84,HP同意貼付!$H:$H,HP同意貼付!B:B)),1,0),"")</f>
        <v/>
      </c>
      <c r="Q84" s="6" t="str">
        <f>IF(D84&lt;&gt;"",IF(D84=(_xlfn.XLOOKUP($J84,HP同意貼付!$H:$H,HP同意貼付!C:C)),1,0),"")</f>
        <v/>
      </c>
      <c r="R84" s="6" t="str">
        <f>IF(E84&lt;&gt;"",IF(E84=(_xlfn.XLOOKUP($J84,HP同意貼付!$H:$H,HP同意貼付!D:D)),1,0),"")</f>
        <v/>
      </c>
      <c r="S84" s="6" t="str">
        <f>IF(F84&lt;&gt;"",IF(F84=(_xlfn.XLOOKUP($J84,HP同意貼付!$H:$H,HP同意貼付!E:E)),1,0),"")</f>
        <v/>
      </c>
      <c r="T84" s="6" t="str">
        <f>IF(K84&lt;&gt;"",IF(K84=(_xlfn.XLOOKUP($J84,HP同意貼付!$H:$H,HP同意貼付!K:K)),1,0),"")</f>
        <v/>
      </c>
      <c r="U84" s="6" t="str">
        <f>IF(L84&lt;&gt;"",IF(L84=(_xlfn.XLOOKUP($J84,HP同意貼付!$H:$H,HP同意貼付!A:A)),1,0),"")</f>
        <v/>
      </c>
    </row>
    <row r="85" spans="1:21">
      <c r="A85" s="6" t="str">
        <f>IF(受験者名簿!C91="","",受験者名簿!A91)</f>
        <v/>
      </c>
      <c r="B85" s="7" t="str">
        <f>IF(受験者名簿!J91="","",TEXT(SUBSTITUTE(受験者名簿!J91,".","/"),"yyyy/mm/dd"))</f>
        <v/>
      </c>
      <c r="C85" s="6" t="str">
        <f>IF(受験者名簿!C91="","",TRIM(受験者名簿!C91))</f>
        <v/>
      </c>
      <c r="D85" s="6" t="str">
        <f>IF(受験者名簿!D91="","",TRIM(受験者名簿!D91))</f>
        <v/>
      </c>
      <c r="E85" s="6" t="str">
        <f>IF(受験者名簿!E91="","",DBCS(TRIM(PHONETIC(受験者名簿!E91))))</f>
        <v/>
      </c>
      <c r="F85" s="6" t="str">
        <f>IF(受験者名簿!F91="","",DBCS(TRIM(PHONETIC(受験者名簿!F91))))</f>
        <v/>
      </c>
      <c r="G85" s="7" t="str">
        <f>IF(受験者名簿!R91="","",受験者名簿!R91)</f>
        <v/>
      </c>
      <c r="H85" s="7" t="str">
        <f>IF(G85="","",IF(受験者名簿!K91="","後",受験者名簿!K91))</f>
        <v/>
      </c>
      <c r="I85" s="7" t="str">
        <f>IF(受験者名簿!S91="","",受験者名簿!S91)</f>
        <v/>
      </c>
      <c r="J85" s="6" t="str">
        <f>IF(受験者名簿!I91="","",TRIM(受験者名簿!I91))</f>
        <v/>
      </c>
      <c r="K85" s="7" t="str">
        <f>IF($C85="","",申込責任者!$N$23)</f>
        <v/>
      </c>
      <c r="L85" s="6" t="str">
        <f>IF(C85="","",申込責任者!$N$11)</f>
        <v/>
      </c>
      <c r="M85" s="6" t="str">
        <f t="shared" si="1"/>
        <v>なし</v>
      </c>
      <c r="N85" s="6" t="str">
        <f>IF(J85&lt;&gt;"",IF(J85=(_xlfn.XLOOKUP($J85,HP同意貼付!$H:$H,HP同意貼付!H:H)),1,0),"")</f>
        <v/>
      </c>
      <c r="O85" s="6" t="str">
        <f>IF(B85&lt;&gt;"",IF(B85=TEXT((_xlfn.XLOOKUP($J85,HP同意貼付!$H:$H,HP同意貼付!G:G)),"yyyy/mm/dd"),1,0),"")</f>
        <v/>
      </c>
      <c r="P85" s="6" t="str">
        <f>IF(C85&lt;&gt;"",IF(C85=(_xlfn.XLOOKUP($J85,HP同意貼付!$H:$H,HP同意貼付!B:B)),1,0),"")</f>
        <v/>
      </c>
      <c r="Q85" s="6" t="str">
        <f>IF(D85&lt;&gt;"",IF(D85=(_xlfn.XLOOKUP($J85,HP同意貼付!$H:$H,HP同意貼付!C:C)),1,0),"")</f>
        <v/>
      </c>
      <c r="R85" s="6" t="str">
        <f>IF(E85&lt;&gt;"",IF(E85=(_xlfn.XLOOKUP($J85,HP同意貼付!$H:$H,HP同意貼付!D:D)),1,0),"")</f>
        <v/>
      </c>
      <c r="S85" s="6" t="str">
        <f>IF(F85&lt;&gt;"",IF(F85=(_xlfn.XLOOKUP($J85,HP同意貼付!$H:$H,HP同意貼付!E:E)),1,0),"")</f>
        <v/>
      </c>
      <c r="T85" s="6" t="str">
        <f>IF(K85&lt;&gt;"",IF(K85=(_xlfn.XLOOKUP($J85,HP同意貼付!$H:$H,HP同意貼付!K:K)),1,0),"")</f>
        <v/>
      </c>
      <c r="U85" s="6" t="str">
        <f>IF(L85&lt;&gt;"",IF(L85=(_xlfn.XLOOKUP($J85,HP同意貼付!$H:$H,HP同意貼付!A:A)),1,0),"")</f>
        <v/>
      </c>
    </row>
    <row r="86" spans="1:21">
      <c r="A86" s="6" t="str">
        <f>IF(受験者名簿!C92="","",受験者名簿!A92)</f>
        <v/>
      </c>
      <c r="B86" s="7" t="str">
        <f>IF(受験者名簿!J92="","",TEXT(SUBSTITUTE(受験者名簿!J92,".","/"),"yyyy/mm/dd"))</f>
        <v/>
      </c>
      <c r="C86" s="6" t="str">
        <f>IF(受験者名簿!C92="","",TRIM(受験者名簿!C92))</f>
        <v/>
      </c>
      <c r="D86" s="6" t="str">
        <f>IF(受験者名簿!D92="","",TRIM(受験者名簿!D92))</f>
        <v/>
      </c>
      <c r="E86" s="6" t="str">
        <f>IF(受験者名簿!E92="","",DBCS(TRIM(PHONETIC(受験者名簿!E92))))</f>
        <v/>
      </c>
      <c r="F86" s="6" t="str">
        <f>IF(受験者名簿!F92="","",DBCS(TRIM(PHONETIC(受験者名簿!F92))))</f>
        <v/>
      </c>
      <c r="G86" s="7" t="str">
        <f>IF(受験者名簿!R92="","",受験者名簿!R92)</f>
        <v/>
      </c>
      <c r="H86" s="7" t="str">
        <f>IF(G86="","",IF(受験者名簿!K92="","後",受験者名簿!K92))</f>
        <v/>
      </c>
      <c r="I86" s="7" t="str">
        <f>IF(受験者名簿!S92="","",受験者名簿!S92)</f>
        <v/>
      </c>
      <c r="J86" s="6" t="str">
        <f>IF(受験者名簿!I92="","",TRIM(受験者名簿!I92))</f>
        <v/>
      </c>
      <c r="K86" s="7" t="str">
        <f>IF($C86="","",申込責任者!$N$23)</f>
        <v/>
      </c>
      <c r="L86" s="6" t="str">
        <f>IF(C86="","",申込責任者!$N$11)</f>
        <v/>
      </c>
      <c r="M86" s="6" t="str">
        <f t="shared" si="1"/>
        <v>なし</v>
      </c>
      <c r="N86" s="6" t="str">
        <f>IF(J86&lt;&gt;"",IF(J86=(_xlfn.XLOOKUP($J86,HP同意貼付!$H:$H,HP同意貼付!H:H)),1,0),"")</f>
        <v/>
      </c>
      <c r="O86" s="6" t="str">
        <f>IF(B86&lt;&gt;"",IF(B86=TEXT((_xlfn.XLOOKUP($J86,HP同意貼付!$H:$H,HP同意貼付!G:G)),"yyyy/mm/dd"),1,0),"")</f>
        <v/>
      </c>
      <c r="P86" s="6" t="str">
        <f>IF(C86&lt;&gt;"",IF(C86=(_xlfn.XLOOKUP($J86,HP同意貼付!$H:$H,HP同意貼付!B:B)),1,0),"")</f>
        <v/>
      </c>
      <c r="Q86" s="6" t="str">
        <f>IF(D86&lt;&gt;"",IF(D86=(_xlfn.XLOOKUP($J86,HP同意貼付!$H:$H,HP同意貼付!C:C)),1,0),"")</f>
        <v/>
      </c>
      <c r="R86" s="6" t="str">
        <f>IF(E86&lt;&gt;"",IF(E86=(_xlfn.XLOOKUP($J86,HP同意貼付!$H:$H,HP同意貼付!D:D)),1,0),"")</f>
        <v/>
      </c>
      <c r="S86" s="6" t="str">
        <f>IF(F86&lt;&gt;"",IF(F86=(_xlfn.XLOOKUP($J86,HP同意貼付!$H:$H,HP同意貼付!E:E)),1,0),"")</f>
        <v/>
      </c>
      <c r="T86" s="6" t="str">
        <f>IF(K86&lt;&gt;"",IF(K86=(_xlfn.XLOOKUP($J86,HP同意貼付!$H:$H,HP同意貼付!K:K)),1,0),"")</f>
        <v/>
      </c>
      <c r="U86" s="6" t="str">
        <f>IF(L86&lt;&gt;"",IF(L86=(_xlfn.XLOOKUP($J86,HP同意貼付!$H:$H,HP同意貼付!A:A)),1,0),"")</f>
        <v/>
      </c>
    </row>
    <row r="87" spans="1:21">
      <c r="A87" s="6" t="str">
        <f>IF(受験者名簿!C93="","",受験者名簿!A93)</f>
        <v/>
      </c>
      <c r="B87" s="7" t="str">
        <f>IF(受験者名簿!J93="","",TEXT(SUBSTITUTE(受験者名簿!J93,".","/"),"yyyy/mm/dd"))</f>
        <v/>
      </c>
      <c r="C87" s="6" t="str">
        <f>IF(受験者名簿!C93="","",TRIM(受験者名簿!C93))</f>
        <v/>
      </c>
      <c r="D87" s="6" t="str">
        <f>IF(受験者名簿!D93="","",TRIM(受験者名簿!D93))</f>
        <v/>
      </c>
      <c r="E87" s="6" t="str">
        <f>IF(受験者名簿!E93="","",DBCS(TRIM(PHONETIC(受験者名簿!E93))))</f>
        <v/>
      </c>
      <c r="F87" s="6" t="str">
        <f>IF(受験者名簿!F93="","",DBCS(TRIM(PHONETIC(受験者名簿!F93))))</f>
        <v/>
      </c>
      <c r="G87" s="7" t="str">
        <f>IF(受験者名簿!R93="","",受験者名簿!R93)</f>
        <v/>
      </c>
      <c r="H87" s="7" t="str">
        <f>IF(G87="","",IF(受験者名簿!K93="","後",受験者名簿!K93))</f>
        <v/>
      </c>
      <c r="I87" s="7" t="str">
        <f>IF(受験者名簿!S93="","",受験者名簿!S93)</f>
        <v/>
      </c>
      <c r="J87" s="6" t="str">
        <f>IF(受験者名簿!I93="","",TRIM(受験者名簿!I93))</f>
        <v/>
      </c>
      <c r="K87" s="7" t="str">
        <f>IF($C87="","",申込責任者!$N$23)</f>
        <v/>
      </c>
      <c r="L87" s="6" t="str">
        <f>IF(C87="","",申込責任者!$N$11)</f>
        <v/>
      </c>
      <c r="M87" s="6" t="str">
        <f t="shared" si="1"/>
        <v>なし</v>
      </c>
      <c r="N87" s="6" t="str">
        <f>IF(J87&lt;&gt;"",IF(J87=(_xlfn.XLOOKUP($J87,HP同意貼付!$H:$H,HP同意貼付!H:H)),1,0),"")</f>
        <v/>
      </c>
      <c r="O87" s="6" t="str">
        <f>IF(B87&lt;&gt;"",IF(B87=TEXT((_xlfn.XLOOKUP($J87,HP同意貼付!$H:$H,HP同意貼付!G:G)),"yyyy/mm/dd"),1,0),"")</f>
        <v/>
      </c>
      <c r="P87" s="6" t="str">
        <f>IF(C87&lt;&gt;"",IF(C87=(_xlfn.XLOOKUP($J87,HP同意貼付!$H:$H,HP同意貼付!B:B)),1,0),"")</f>
        <v/>
      </c>
      <c r="Q87" s="6" t="str">
        <f>IF(D87&lt;&gt;"",IF(D87=(_xlfn.XLOOKUP($J87,HP同意貼付!$H:$H,HP同意貼付!C:C)),1,0),"")</f>
        <v/>
      </c>
      <c r="R87" s="6" t="str">
        <f>IF(E87&lt;&gt;"",IF(E87=(_xlfn.XLOOKUP($J87,HP同意貼付!$H:$H,HP同意貼付!D:D)),1,0),"")</f>
        <v/>
      </c>
      <c r="S87" s="6" t="str">
        <f>IF(F87&lt;&gt;"",IF(F87=(_xlfn.XLOOKUP($J87,HP同意貼付!$H:$H,HP同意貼付!E:E)),1,0),"")</f>
        <v/>
      </c>
      <c r="T87" s="6" t="str">
        <f>IF(K87&lt;&gt;"",IF(K87=(_xlfn.XLOOKUP($J87,HP同意貼付!$H:$H,HP同意貼付!K:K)),1,0),"")</f>
        <v/>
      </c>
      <c r="U87" s="6" t="str">
        <f>IF(L87&lt;&gt;"",IF(L87=(_xlfn.XLOOKUP($J87,HP同意貼付!$H:$H,HP同意貼付!A:A)),1,0),"")</f>
        <v/>
      </c>
    </row>
    <row r="88" spans="1:21">
      <c r="A88" s="6" t="str">
        <f>IF(受験者名簿!C94="","",受験者名簿!A94)</f>
        <v/>
      </c>
      <c r="B88" s="7" t="str">
        <f>IF(受験者名簿!J94="","",TEXT(SUBSTITUTE(受験者名簿!J94,".","/"),"yyyy/mm/dd"))</f>
        <v/>
      </c>
      <c r="C88" s="6" t="str">
        <f>IF(受験者名簿!C94="","",TRIM(受験者名簿!C94))</f>
        <v/>
      </c>
      <c r="D88" s="6" t="str">
        <f>IF(受験者名簿!D94="","",TRIM(受験者名簿!D94))</f>
        <v/>
      </c>
      <c r="E88" s="6" t="str">
        <f>IF(受験者名簿!E94="","",DBCS(TRIM(PHONETIC(受験者名簿!E94))))</f>
        <v/>
      </c>
      <c r="F88" s="6" t="str">
        <f>IF(受験者名簿!F94="","",DBCS(TRIM(PHONETIC(受験者名簿!F94))))</f>
        <v/>
      </c>
      <c r="G88" s="7" t="str">
        <f>IF(受験者名簿!R94="","",受験者名簿!R94)</f>
        <v/>
      </c>
      <c r="H88" s="7" t="str">
        <f>IF(G88="","",IF(受験者名簿!K94="","後",受験者名簿!K94))</f>
        <v/>
      </c>
      <c r="I88" s="7" t="str">
        <f>IF(受験者名簿!S94="","",受験者名簿!S94)</f>
        <v/>
      </c>
      <c r="J88" s="6" t="str">
        <f>IF(受験者名簿!I94="","",TRIM(受験者名簿!I94))</f>
        <v/>
      </c>
      <c r="K88" s="7" t="str">
        <f>IF($C88="","",申込責任者!$N$23)</f>
        <v/>
      </c>
      <c r="L88" s="6" t="str">
        <f>IF(C88="","",申込責任者!$N$11)</f>
        <v/>
      </c>
      <c r="M88" s="6" t="str">
        <f t="shared" si="1"/>
        <v>なし</v>
      </c>
      <c r="N88" s="6" t="str">
        <f>IF(J88&lt;&gt;"",IF(J88=(_xlfn.XLOOKUP($J88,HP同意貼付!$H:$H,HP同意貼付!H:H)),1,0),"")</f>
        <v/>
      </c>
      <c r="O88" s="6" t="str">
        <f>IF(B88&lt;&gt;"",IF(B88=TEXT((_xlfn.XLOOKUP($J88,HP同意貼付!$H:$H,HP同意貼付!G:G)),"yyyy/mm/dd"),1,0),"")</f>
        <v/>
      </c>
      <c r="P88" s="6" t="str">
        <f>IF(C88&lt;&gt;"",IF(C88=(_xlfn.XLOOKUP($J88,HP同意貼付!$H:$H,HP同意貼付!B:B)),1,0),"")</f>
        <v/>
      </c>
      <c r="Q88" s="6" t="str">
        <f>IF(D88&lt;&gt;"",IF(D88=(_xlfn.XLOOKUP($J88,HP同意貼付!$H:$H,HP同意貼付!C:C)),1,0),"")</f>
        <v/>
      </c>
      <c r="R88" s="6" t="str">
        <f>IF(E88&lt;&gt;"",IF(E88=(_xlfn.XLOOKUP($J88,HP同意貼付!$H:$H,HP同意貼付!D:D)),1,0),"")</f>
        <v/>
      </c>
      <c r="S88" s="6" t="str">
        <f>IF(F88&lt;&gt;"",IF(F88=(_xlfn.XLOOKUP($J88,HP同意貼付!$H:$H,HP同意貼付!E:E)),1,0),"")</f>
        <v/>
      </c>
      <c r="T88" s="6" t="str">
        <f>IF(K88&lt;&gt;"",IF(K88=(_xlfn.XLOOKUP($J88,HP同意貼付!$H:$H,HP同意貼付!K:K)),1,0),"")</f>
        <v/>
      </c>
      <c r="U88" s="6" t="str">
        <f>IF(L88&lt;&gt;"",IF(L88=(_xlfn.XLOOKUP($J88,HP同意貼付!$H:$H,HP同意貼付!A:A)),1,0),"")</f>
        <v/>
      </c>
    </row>
    <row r="89" spans="1:21">
      <c r="A89" s="6" t="str">
        <f>IF(受験者名簿!C95="","",受験者名簿!A95)</f>
        <v/>
      </c>
      <c r="B89" s="7" t="str">
        <f>IF(受験者名簿!J95="","",TEXT(SUBSTITUTE(受験者名簿!J95,".","/"),"yyyy/mm/dd"))</f>
        <v/>
      </c>
      <c r="C89" s="6" t="str">
        <f>IF(受験者名簿!C95="","",TRIM(受験者名簿!C95))</f>
        <v/>
      </c>
      <c r="D89" s="6" t="str">
        <f>IF(受験者名簿!D95="","",TRIM(受験者名簿!D95))</f>
        <v/>
      </c>
      <c r="E89" s="6" t="str">
        <f>IF(受験者名簿!E95="","",DBCS(TRIM(PHONETIC(受験者名簿!E95))))</f>
        <v/>
      </c>
      <c r="F89" s="6" t="str">
        <f>IF(受験者名簿!F95="","",DBCS(TRIM(PHONETIC(受験者名簿!F95))))</f>
        <v/>
      </c>
      <c r="G89" s="7" t="str">
        <f>IF(受験者名簿!R95="","",受験者名簿!R95)</f>
        <v/>
      </c>
      <c r="H89" s="7" t="str">
        <f>IF(G89="","",IF(受験者名簿!K95="","後",受験者名簿!K95))</f>
        <v/>
      </c>
      <c r="I89" s="7" t="str">
        <f>IF(受験者名簿!S95="","",受験者名簿!S95)</f>
        <v/>
      </c>
      <c r="J89" s="6" t="str">
        <f>IF(受験者名簿!I95="","",TRIM(受験者名簿!I95))</f>
        <v/>
      </c>
      <c r="K89" s="7" t="str">
        <f>IF($C89="","",申込責任者!$N$23)</f>
        <v/>
      </c>
      <c r="L89" s="6" t="str">
        <f>IF(C89="","",申込責任者!$N$11)</f>
        <v/>
      </c>
      <c r="M89" s="6" t="str">
        <f t="shared" si="1"/>
        <v>なし</v>
      </c>
      <c r="N89" s="6" t="str">
        <f>IF(J89&lt;&gt;"",IF(J89=(_xlfn.XLOOKUP($J89,HP同意貼付!$H:$H,HP同意貼付!H:H)),1,0),"")</f>
        <v/>
      </c>
      <c r="O89" s="6" t="str">
        <f>IF(B89&lt;&gt;"",IF(B89=TEXT((_xlfn.XLOOKUP($J89,HP同意貼付!$H:$H,HP同意貼付!G:G)),"yyyy/mm/dd"),1,0),"")</f>
        <v/>
      </c>
      <c r="P89" s="6" t="str">
        <f>IF(C89&lt;&gt;"",IF(C89=(_xlfn.XLOOKUP($J89,HP同意貼付!$H:$H,HP同意貼付!B:B)),1,0),"")</f>
        <v/>
      </c>
      <c r="Q89" s="6" t="str">
        <f>IF(D89&lt;&gt;"",IF(D89=(_xlfn.XLOOKUP($J89,HP同意貼付!$H:$H,HP同意貼付!C:C)),1,0),"")</f>
        <v/>
      </c>
      <c r="R89" s="6" t="str">
        <f>IF(E89&lt;&gt;"",IF(E89=(_xlfn.XLOOKUP($J89,HP同意貼付!$H:$H,HP同意貼付!D:D)),1,0),"")</f>
        <v/>
      </c>
      <c r="S89" s="6" t="str">
        <f>IF(F89&lt;&gt;"",IF(F89=(_xlfn.XLOOKUP($J89,HP同意貼付!$H:$H,HP同意貼付!E:E)),1,0),"")</f>
        <v/>
      </c>
      <c r="T89" s="6" t="str">
        <f>IF(K89&lt;&gt;"",IF(K89=(_xlfn.XLOOKUP($J89,HP同意貼付!$H:$H,HP同意貼付!K:K)),1,0),"")</f>
        <v/>
      </c>
      <c r="U89" s="6" t="str">
        <f>IF(L89&lt;&gt;"",IF(L89=(_xlfn.XLOOKUP($J89,HP同意貼付!$H:$H,HP同意貼付!A:A)),1,0),"")</f>
        <v/>
      </c>
    </row>
    <row r="90" spans="1:21">
      <c r="A90" s="6" t="str">
        <f>IF(受験者名簿!C96="","",受験者名簿!A96)</f>
        <v/>
      </c>
      <c r="B90" s="7" t="str">
        <f>IF(受験者名簿!J96="","",TEXT(SUBSTITUTE(受験者名簿!J96,".","/"),"yyyy/mm/dd"))</f>
        <v/>
      </c>
      <c r="C90" s="6" t="str">
        <f>IF(受験者名簿!C96="","",TRIM(受験者名簿!C96))</f>
        <v/>
      </c>
      <c r="D90" s="6" t="str">
        <f>IF(受験者名簿!D96="","",TRIM(受験者名簿!D96))</f>
        <v/>
      </c>
      <c r="E90" s="6" t="str">
        <f>IF(受験者名簿!E96="","",DBCS(TRIM(PHONETIC(受験者名簿!E96))))</f>
        <v/>
      </c>
      <c r="F90" s="6" t="str">
        <f>IF(受験者名簿!F96="","",DBCS(TRIM(PHONETIC(受験者名簿!F96))))</f>
        <v/>
      </c>
      <c r="G90" s="7" t="str">
        <f>IF(受験者名簿!R96="","",受験者名簿!R96)</f>
        <v/>
      </c>
      <c r="H90" s="7" t="str">
        <f>IF(G90="","",IF(受験者名簿!K96="","後",受験者名簿!K96))</f>
        <v/>
      </c>
      <c r="I90" s="7" t="str">
        <f>IF(受験者名簿!S96="","",受験者名簿!S96)</f>
        <v/>
      </c>
      <c r="J90" s="6" t="str">
        <f>IF(受験者名簿!I96="","",TRIM(受験者名簿!I96))</f>
        <v/>
      </c>
      <c r="K90" s="7" t="str">
        <f>IF($C90="","",申込責任者!$N$23)</f>
        <v/>
      </c>
      <c r="L90" s="6" t="str">
        <f>IF(C90="","",申込責任者!$N$11)</f>
        <v/>
      </c>
      <c r="M90" s="6" t="str">
        <f t="shared" si="1"/>
        <v>なし</v>
      </c>
      <c r="N90" s="6" t="str">
        <f>IF(J90&lt;&gt;"",IF(J90=(_xlfn.XLOOKUP($J90,HP同意貼付!$H:$H,HP同意貼付!H:H)),1,0),"")</f>
        <v/>
      </c>
      <c r="O90" s="6" t="str">
        <f>IF(B90&lt;&gt;"",IF(B90=TEXT((_xlfn.XLOOKUP($J90,HP同意貼付!$H:$H,HP同意貼付!G:G)),"yyyy/mm/dd"),1,0),"")</f>
        <v/>
      </c>
      <c r="P90" s="6" t="str">
        <f>IF(C90&lt;&gt;"",IF(C90=(_xlfn.XLOOKUP($J90,HP同意貼付!$H:$H,HP同意貼付!B:B)),1,0),"")</f>
        <v/>
      </c>
      <c r="Q90" s="6" t="str">
        <f>IF(D90&lt;&gt;"",IF(D90=(_xlfn.XLOOKUP($J90,HP同意貼付!$H:$H,HP同意貼付!C:C)),1,0),"")</f>
        <v/>
      </c>
      <c r="R90" s="6" t="str">
        <f>IF(E90&lt;&gt;"",IF(E90=(_xlfn.XLOOKUP($J90,HP同意貼付!$H:$H,HP同意貼付!D:D)),1,0),"")</f>
        <v/>
      </c>
      <c r="S90" s="6" t="str">
        <f>IF(F90&lt;&gt;"",IF(F90=(_xlfn.XLOOKUP($J90,HP同意貼付!$H:$H,HP同意貼付!E:E)),1,0),"")</f>
        <v/>
      </c>
      <c r="T90" s="6" t="str">
        <f>IF(K90&lt;&gt;"",IF(K90=(_xlfn.XLOOKUP($J90,HP同意貼付!$H:$H,HP同意貼付!K:K)),1,0),"")</f>
        <v/>
      </c>
      <c r="U90" s="6" t="str">
        <f>IF(L90&lt;&gt;"",IF(L90=(_xlfn.XLOOKUP($J90,HP同意貼付!$H:$H,HP同意貼付!A:A)),1,0),"")</f>
        <v/>
      </c>
    </row>
    <row r="91" spans="1:21">
      <c r="A91" s="6" t="str">
        <f>IF(受験者名簿!C97="","",受験者名簿!A97)</f>
        <v/>
      </c>
      <c r="B91" s="7" t="str">
        <f>IF(受験者名簿!J97="","",TEXT(SUBSTITUTE(受験者名簿!J97,".","/"),"yyyy/mm/dd"))</f>
        <v/>
      </c>
      <c r="C91" s="6" t="str">
        <f>IF(受験者名簿!C97="","",TRIM(受験者名簿!C97))</f>
        <v/>
      </c>
      <c r="D91" s="6" t="str">
        <f>IF(受験者名簿!D97="","",TRIM(受験者名簿!D97))</f>
        <v/>
      </c>
      <c r="E91" s="6" t="str">
        <f>IF(受験者名簿!E97="","",DBCS(TRIM(PHONETIC(受験者名簿!E97))))</f>
        <v/>
      </c>
      <c r="F91" s="6" t="str">
        <f>IF(受験者名簿!F97="","",DBCS(TRIM(PHONETIC(受験者名簿!F97))))</f>
        <v/>
      </c>
      <c r="G91" s="7" t="str">
        <f>IF(受験者名簿!R97="","",受験者名簿!R97)</f>
        <v/>
      </c>
      <c r="H91" s="7" t="str">
        <f>IF(G91="","",IF(受験者名簿!K97="","後",受験者名簿!K97))</f>
        <v/>
      </c>
      <c r="I91" s="7" t="str">
        <f>IF(受験者名簿!S97="","",受験者名簿!S97)</f>
        <v/>
      </c>
      <c r="J91" s="6" t="str">
        <f>IF(受験者名簿!I97="","",TRIM(受験者名簿!I97))</f>
        <v/>
      </c>
      <c r="K91" s="7" t="str">
        <f>IF($C91="","",申込責任者!$N$23)</f>
        <v/>
      </c>
      <c r="L91" s="6" t="str">
        <f>IF(C91="","",申込責任者!$N$11)</f>
        <v/>
      </c>
      <c r="M91" s="6" t="str">
        <f t="shared" si="1"/>
        <v>なし</v>
      </c>
      <c r="N91" s="6" t="str">
        <f>IF(J91&lt;&gt;"",IF(J91=(_xlfn.XLOOKUP($J91,HP同意貼付!$H:$H,HP同意貼付!H:H)),1,0),"")</f>
        <v/>
      </c>
      <c r="O91" s="6" t="str">
        <f>IF(B91&lt;&gt;"",IF(B91=TEXT((_xlfn.XLOOKUP($J91,HP同意貼付!$H:$H,HP同意貼付!G:G)),"yyyy/mm/dd"),1,0),"")</f>
        <v/>
      </c>
      <c r="P91" s="6" t="str">
        <f>IF(C91&lt;&gt;"",IF(C91=(_xlfn.XLOOKUP($J91,HP同意貼付!$H:$H,HP同意貼付!B:B)),1,0),"")</f>
        <v/>
      </c>
      <c r="Q91" s="6" t="str">
        <f>IF(D91&lt;&gt;"",IF(D91=(_xlfn.XLOOKUP($J91,HP同意貼付!$H:$H,HP同意貼付!C:C)),1,0),"")</f>
        <v/>
      </c>
      <c r="R91" s="6" t="str">
        <f>IF(E91&lt;&gt;"",IF(E91=(_xlfn.XLOOKUP($J91,HP同意貼付!$H:$H,HP同意貼付!D:D)),1,0),"")</f>
        <v/>
      </c>
      <c r="S91" s="6" t="str">
        <f>IF(F91&lt;&gt;"",IF(F91=(_xlfn.XLOOKUP($J91,HP同意貼付!$H:$H,HP同意貼付!E:E)),1,0),"")</f>
        <v/>
      </c>
      <c r="T91" s="6" t="str">
        <f>IF(K91&lt;&gt;"",IF(K91=(_xlfn.XLOOKUP($J91,HP同意貼付!$H:$H,HP同意貼付!K:K)),1,0),"")</f>
        <v/>
      </c>
      <c r="U91" s="6" t="str">
        <f>IF(L91&lt;&gt;"",IF(L91=(_xlfn.XLOOKUP($J91,HP同意貼付!$H:$H,HP同意貼付!A:A)),1,0),"")</f>
        <v/>
      </c>
    </row>
    <row r="92" spans="1:21">
      <c r="A92" s="6" t="str">
        <f>IF(受験者名簿!C98="","",受験者名簿!A98)</f>
        <v/>
      </c>
      <c r="B92" s="7" t="str">
        <f>IF(受験者名簿!J98="","",TEXT(SUBSTITUTE(受験者名簿!J98,".","/"),"yyyy/mm/dd"))</f>
        <v/>
      </c>
      <c r="C92" s="6" t="str">
        <f>IF(受験者名簿!C98="","",TRIM(受験者名簿!C98))</f>
        <v/>
      </c>
      <c r="D92" s="6" t="str">
        <f>IF(受験者名簿!D98="","",TRIM(受験者名簿!D98))</f>
        <v/>
      </c>
      <c r="E92" s="6" t="str">
        <f>IF(受験者名簿!E98="","",DBCS(TRIM(PHONETIC(受験者名簿!E98))))</f>
        <v/>
      </c>
      <c r="F92" s="6" t="str">
        <f>IF(受験者名簿!F98="","",DBCS(TRIM(PHONETIC(受験者名簿!F98))))</f>
        <v/>
      </c>
      <c r="G92" s="7" t="str">
        <f>IF(受験者名簿!R98="","",受験者名簿!R98)</f>
        <v/>
      </c>
      <c r="H92" s="7" t="str">
        <f>IF(G92="","",IF(受験者名簿!K98="","後",受験者名簿!K98))</f>
        <v/>
      </c>
      <c r="I92" s="7" t="str">
        <f>IF(受験者名簿!S98="","",受験者名簿!S98)</f>
        <v/>
      </c>
      <c r="J92" s="6" t="str">
        <f>IF(受験者名簿!I98="","",TRIM(受験者名簿!I98))</f>
        <v/>
      </c>
      <c r="K92" s="7" t="str">
        <f>IF($C92="","",申込責任者!$N$23)</f>
        <v/>
      </c>
      <c r="L92" s="6" t="str">
        <f>IF(C92="","",申込責任者!$N$11)</f>
        <v/>
      </c>
      <c r="M92" s="6" t="str">
        <f t="shared" si="1"/>
        <v>なし</v>
      </c>
      <c r="N92" s="6" t="str">
        <f>IF(J92&lt;&gt;"",IF(J92=(_xlfn.XLOOKUP($J92,HP同意貼付!$H:$H,HP同意貼付!H:H)),1,0),"")</f>
        <v/>
      </c>
      <c r="O92" s="6" t="str">
        <f>IF(B92&lt;&gt;"",IF(B92=TEXT((_xlfn.XLOOKUP($J92,HP同意貼付!$H:$H,HP同意貼付!G:G)),"yyyy/mm/dd"),1,0),"")</f>
        <v/>
      </c>
      <c r="P92" s="6" t="str">
        <f>IF(C92&lt;&gt;"",IF(C92=(_xlfn.XLOOKUP($J92,HP同意貼付!$H:$H,HP同意貼付!B:B)),1,0),"")</f>
        <v/>
      </c>
      <c r="Q92" s="6" t="str">
        <f>IF(D92&lt;&gt;"",IF(D92=(_xlfn.XLOOKUP($J92,HP同意貼付!$H:$H,HP同意貼付!C:C)),1,0),"")</f>
        <v/>
      </c>
      <c r="R92" s="6" t="str">
        <f>IF(E92&lt;&gt;"",IF(E92=(_xlfn.XLOOKUP($J92,HP同意貼付!$H:$H,HP同意貼付!D:D)),1,0),"")</f>
        <v/>
      </c>
      <c r="S92" s="6" t="str">
        <f>IF(F92&lt;&gt;"",IF(F92=(_xlfn.XLOOKUP($J92,HP同意貼付!$H:$H,HP同意貼付!E:E)),1,0),"")</f>
        <v/>
      </c>
      <c r="T92" s="6" t="str">
        <f>IF(K92&lt;&gt;"",IF(K92=(_xlfn.XLOOKUP($J92,HP同意貼付!$H:$H,HP同意貼付!K:K)),1,0),"")</f>
        <v/>
      </c>
      <c r="U92" s="6" t="str">
        <f>IF(L92&lt;&gt;"",IF(L92=(_xlfn.XLOOKUP($J92,HP同意貼付!$H:$H,HP同意貼付!A:A)),1,0),"")</f>
        <v/>
      </c>
    </row>
    <row r="93" spans="1:21">
      <c r="A93" s="6" t="str">
        <f>IF(受験者名簿!C99="","",受験者名簿!A99)</f>
        <v/>
      </c>
      <c r="B93" s="7" t="str">
        <f>IF(受験者名簿!J99="","",TEXT(SUBSTITUTE(受験者名簿!J99,".","/"),"yyyy/mm/dd"))</f>
        <v/>
      </c>
      <c r="C93" s="6" t="str">
        <f>IF(受験者名簿!C99="","",TRIM(受験者名簿!C99))</f>
        <v/>
      </c>
      <c r="D93" s="6" t="str">
        <f>IF(受験者名簿!D99="","",TRIM(受験者名簿!D99))</f>
        <v/>
      </c>
      <c r="E93" s="6" t="str">
        <f>IF(受験者名簿!E99="","",DBCS(TRIM(PHONETIC(受験者名簿!E99))))</f>
        <v/>
      </c>
      <c r="F93" s="6" t="str">
        <f>IF(受験者名簿!F99="","",DBCS(TRIM(PHONETIC(受験者名簿!F99))))</f>
        <v/>
      </c>
      <c r="G93" s="7" t="str">
        <f>IF(受験者名簿!R99="","",受験者名簿!R99)</f>
        <v/>
      </c>
      <c r="H93" s="7" t="str">
        <f>IF(G93="","",IF(受験者名簿!K99="","後",受験者名簿!K99))</f>
        <v/>
      </c>
      <c r="I93" s="7" t="str">
        <f>IF(受験者名簿!S99="","",受験者名簿!S99)</f>
        <v/>
      </c>
      <c r="J93" s="6" t="str">
        <f>IF(受験者名簿!I99="","",TRIM(受験者名簿!I99))</f>
        <v/>
      </c>
      <c r="K93" s="7" t="str">
        <f>IF($C93="","",申込責任者!$N$23)</f>
        <v/>
      </c>
      <c r="L93" s="6" t="str">
        <f>IF(C93="","",申込責任者!$N$11)</f>
        <v/>
      </c>
      <c r="M93" s="6" t="str">
        <f t="shared" si="1"/>
        <v>なし</v>
      </c>
      <c r="N93" s="6" t="str">
        <f>IF(J93&lt;&gt;"",IF(J93=(_xlfn.XLOOKUP($J93,HP同意貼付!$H:$H,HP同意貼付!H:H)),1,0),"")</f>
        <v/>
      </c>
      <c r="O93" s="6" t="str">
        <f>IF(B93&lt;&gt;"",IF(B93=TEXT((_xlfn.XLOOKUP($J93,HP同意貼付!$H:$H,HP同意貼付!G:G)),"yyyy/mm/dd"),1,0),"")</f>
        <v/>
      </c>
      <c r="P93" s="6" t="str">
        <f>IF(C93&lt;&gt;"",IF(C93=(_xlfn.XLOOKUP($J93,HP同意貼付!$H:$H,HP同意貼付!B:B)),1,0),"")</f>
        <v/>
      </c>
      <c r="Q93" s="6" t="str">
        <f>IF(D93&lt;&gt;"",IF(D93=(_xlfn.XLOOKUP($J93,HP同意貼付!$H:$H,HP同意貼付!C:C)),1,0),"")</f>
        <v/>
      </c>
      <c r="R93" s="6" t="str">
        <f>IF(E93&lt;&gt;"",IF(E93=(_xlfn.XLOOKUP($J93,HP同意貼付!$H:$H,HP同意貼付!D:D)),1,0),"")</f>
        <v/>
      </c>
      <c r="S93" s="6" t="str">
        <f>IF(F93&lt;&gt;"",IF(F93=(_xlfn.XLOOKUP($J93,HP同意貼付!$H:$H,HP同意貼付!E:E)),1,0),"")</f>
        <v/>
      </c>
      <c r="T93" s="6" t="str">
        <f>IF(K93&lt;&gt;"",IF(K93=(_xlfn.XLOOKUP($J93,HP同意貼付!$H:$H,HP同意貼付!K:K)),1,0),"")</f>
        <v/>
      </c>
      <c r="U93" s="6" t="str">
        <f>IF(L93&lt;&gt;"",IF(L93=(_xlfn.XLOOKUP($J93,HP同意貼付!$H:$H,HP同意貼付!A:A)),1,0),"")</f>
        <v/>
      </c>
    </row>
    <row r="94" spans="1:21">
      <c r="A94" s="6" t="str">
        <f>IF(受験者名簿!C100="","",受験者名簿!A100)</f>
        <v/>
      </c>
      <c r="B94" s="7" t="str">
        <f>IF(受験者名簿!J100="","",TEXT(SUBSTITUTE(受験者名簿!J100,".","/"),"yyyy/mm/dd"))</f>
        <v/>
      </c>
      <c r="C94" s="6" t="str">
        <f>IF(受験者名簿!C100="","",TRIM(受験者名簿!C100))</f>
        <v/>
      </c>
      <c r="D94" s="6" t="str">
        <f>IF(受験者名簿!D100="","",TRIM(受験者名簿!D100))</f>
        <v/>
      </c>
      <c r="E94" s="6" t="str">
        <f>IF(受験者名簿!E100="","",DBCS(TRIM(PHONETIC(受験者名簿!E100))))</f>
        <v/>
      </c>
      <c r="F94" s="6" t="str">
        <f>IF(受験者名簿!F100="","",DBCS(TRIM(PHONETIC(受験者名簿!F100))))</f>
        <v/>
      </c>
      <c r="G94" s="7" t="str">
        <f>IF(受験者名簿!R100="","",受験者名簿!R100)</f>
        <v/>
      </c>
      <c r="H94" s="7" t="str">
        <f>IF(G94="","",IF(受験者名簿!K100="","後",受験者名簿!K100))</f>
        <v/>
      </c>
      <c r="I94" s="7" t="str">
        <f>IF(受験者名簿!S100="","",受験者名簿!S100)</f>
        <v/>
      </c>
      <c r="J94" s="6" t="str">
        <f>IF(受験者名簿!I100="","",TRIM(受験者名簿!I100))</f>
        <v/>
      </c>
      <c r="K94" s="7" t="str">
        <f>IF($C94="","",申込責任者!$N$23)</f>
        <v/>
      </c>
      <c r="L94" s="6" t="str">
        <f>IF(C94="","",申込責任者!$N$11)</f>
        <v/>
      </c>
      <c r="M94" s="6" t="str">
        <f t="shared" si="1"/>
        <v>なし</v>
      </c>
      <c r="N94" s="6" t="str">
        <f>IF(J94&lt;&gt;"",IF(J94=(_xlfn.XLOOKUP($J94,HP同意貼付!$H:$H,HP同意貼付!H:H)),1,0),"")</f>
        <v/>
      </c>
      <c r="O94" s="6" t="str">
        <f>IF(B94&lt;&gt;"",IF(B94=TEXT((_xlfn.XLOOKUP($J94,HP同意貼付!$H:$H,HP同意貼付!G:G)),"yyyy/mm/dd"),1,0),"")</f>
        <v/>
      </c>
      <c r="P94" s="6" t="str">
        <f>IF(C94&lt;&gt;"",IF(C94=(_xlfn.XLOOKUP($J94,HP同意貼付!$H:$H,HP同意貼付!B:B)),1,0),"")</f>
        <v/>
      </c>
      <c r="Q94" s="6" t="str">
        <f>IF(D94&lt;&gt;"",IF(D94=(_xlfn.XLOOKUP($J94,HP同意貼付!$H:$H,HP同意貼付!C:C)),1,0),"")</f>
        <v/>
      </c>
      <c r="R94" s="6" t="str">
        <f>IF(E94&lt;&gt;"",IF(E94=(_xlfn.XLOOKUP($J94,HP同意貼付!$H:$H,HP同意貼付!D:D)),1,0),"")</f>
        <v/>
      </c>
      <c r="S94" s="6" t="str">
        <f>IF(F94&lt;&gt;"",IF(F94=(_xlfn.XLOOKUP($J94,HP同意貼付!$H:$H,HP同意貼付!E:E)),1,0),"")</f>
        <v/>
      </c>
      <c r="T94" s="6" t="str">
        <f>IF(K94&lt;&gt;"",IF(K94=(_xlfn.XLOOKUP($J94,HP同意貼付!$H:$H,HP同意貼付!K:K)),1,0),"")</f>
        <v/>
      </c>
      <c r="U94" s="6" t="str">
        <f>IF(L94&lt;&gt;"",IF(L94=(_xlfn.XLOOKUP($J94,HP同意貼付!$H:$H,HP同意貼付!A:A)),1,0),"")</f>
        <v/>
      </c>
    </row>
    <row r="95" spans="1:21">
      <c r="A95" s="6" t="str">
        <f>IF(受験者名簿!C101="","",受験者名簿!A101)</f>
        <v/>
      </c>
      <c r="B95" s="7" t="str">
        <f>IF(受験者名簿!J101="","",TEXT(SUBSTITUTE(受験者名簿!J101,".","/"),"yyyy/mm/dd"))</f>
        <v/>
      </c>
      <c r="C95" s="6" t="str">
        <f>IF(受験者名簿!C101="","",TRIM(受験者名簿!C101))</f>
        <v/>
      </c>
      <c r="D95" s="6" t="str">
        <f>IF(受験者名簿!D101="","",TRIM(受験者名簿!D101))</f>
        <v/>
      </c>
      <c r="E95" s="6" t="str">
        <f>IF(受験者名簿!E101="","",DBCS(TRIM(PHONETIC(受験者名簿!E101))))</f>
        <v/>
      </c>
      <c r="F95" s="6" t="str">
        <f>IF(受験者名簿!F101="","",DBCS(TRIM(PHONETIC(受験者名簿!F101))))</f>
        <v/>
      </c>
      <c r="G95" s="7" t="str">
        <f>IF(受験者名簿!R101="","",受験者名簿!R101)</f>
        <v/>
      </c>
      <c r="H95" s="7" t="str">
        <f>IF(G95="","",IF(受験者名簿!K101="","後",受験者名簿!K101))</f>
        <v/>
      </c>
      <c r="I95" s="7" t="str">
        <f>IF(受験者名簿!S101="","",受験者名簿!S101)</f>
        <v/>
      </c>
      <c r="J95" s="6" t="str">
        <f>IF(受験者名簿!I101="","",TRIM(受験者名簿!I101))</f>
        <v/>
      </c>
      <c r="K95" s="7" t="str">
        <f>IF($C95="","",申込責任者!$N$23)</f>
        <v/>
      </c>
      <c r="L95" s="6" t="str">
        <f>IF(C95="","",申込責任者!$N$11)</f>
        <v/>
      </c>
      <c r="M95" s="6" t="str">
        <f t="shared" si="1"/>
        <v>なし</v>
      </c>
      <c r="N95" s="6" t="str">
        <f>IF(J95&lt;&gt;"",IF(J95=(_xlfn.XLOOKUP($J95,HP同意貼付!$H:$H,HP同意貼付!H:H)),1,0),"")</f>
        <v/>
      </c>
      <c r="O95" s="6" t="str">
        <f>IF(B95&lt;&gt;"",IF(B95=TEXT((_xlfn.XLOOKUP($J95,HP同意貼付!$H:$H,HP同意貼付!G:G)),"yyyy/mm/dd"),1,0),"")</f>
        <v/>
      </c>
      <c r="P95" s="6" t="str">
        <f>IF(C95&lt;&gt;"",IF(C95=(_xlfn.XLOOKUP($J95,HP同意貼付!$H:$H,HP同意貼付!B:B)),1,0),"")</f>
        <v/>
      </c>
      <c r="Q95" s="6" t="str">
        <f>IF(D95&lt;&gt;"",IF(D95=(_xlfn.XLOOKUP($J95,HP同意貼付!$H:$H,HP同意貼付!C:C)),1,0),"")</f>
        <v/>
      </c>
      <c r="R95" s="6" t="str">
        <f>IF(E95&lt;&gt;"",IF(E95=(_xlfn.XLOOKUP($J95,HP同意貼付!$H:$H,HP同意貼付!D:D)),1,0),"")</f>
        <v/>
      </c>
      <c r="S95" s="6" t="str">
        <f>IF(F95&lt;&gt;"",IF(F95=(_xlfn.XLOOKUP($J95,HP同意貼付!$H:$H,HP同意貼付!E:E)),1,0),"")</f>
        <v/>
      </c>
      <c r="T95" s="6" t="str">
        <f>IF(K95&lt;&gt;"",IF(K95=(_xlfn.XLOOKUP($J95,HP同意貼付!$H:$H,HP同意貼付!K:K)),1,0),"")</f>
        <v/>
      </c>
      <c r="U95" s="6" t="str">
        <f>IF(L95&lt;&gt;"",IF(L95=(_xlfn.XLOOKUP($J95,HP同意貼付!$H:$H,HP同意貼付!A:A)),1,0),"")</f>
        <v/>
      </c>
    </row>
    <row r="96" spans="1:21">
      <c r="A96" s="6" t="str">
        <f>IF(受験者名簿!C102="","",受験者名簿!A102)</f>
        <v/>
      </c>
      <c r="B96" s="7" t="str">
        <f>IF(受験者名簿!J102="","",TEXT(SUBSTITUTE(受験者名簿!J102,".","/"),"yyyy/mm/dd"))</f>
        <v/>
      </c>
      <c r="C96" s="6" t="str">
        <f>IF(受験者名簿!C102="","",TRIM(受験者名簿!C102))</f>
        <v/>
      </c>
      <c r="D96" s="6" t="str">
        <f>IF(受験者名簿!D102="","",TRIM(受験者名簿!D102))</f>
        <v/>
      </c>
      <c r="E96" s="6" t="str">
        <f>IF(受験者名簿!E102="","",DBCS(TRIM(PHONETIC(受験者名簿!E102))))</f>
        <v/>
      </c>
      <c r="F96" s="6" t="str">
        <f>IF(受験者名簿!F102="","",DBCS(TRIM(PHONETIC(受験者名簿!F102))))</f>
        <v/>
      </c>
      <c r="G96" s="7" t="str">
        <f>IF(受験者名簿!R102="","",受験者名簿!R102)</f>
        <v/>
      </c>
      <c r="H96" s="7" t="str">
        <f>IF(G96="","",IF(受験者名簿!K102="","後",受験者名簿!K102))</f>
        <v/>
      </c>
      <c r="I96" s="7" t="str">
        <f>IF(受験者名簿!S102="","",受験者名簿!S102)</f>
        <v/>
      </c>
      <c r="J96" s="6" t="str">
        <f>IF(受験者名簿!I102="","",TRIM(受験者名簿!I102))</f>
        <v/>
      </c>
      <c r="K96" s="7" t="str">
        <f>IF($C96="","",申込責任者!$N$23)</f>
        <v/>
      </c>
      <c r="L96" s="6" t="str">
        <f>IF(C96="","",申込責任者!$N$11)</f>
        <v/>
      </c>
      <c r="M96" s="6" t="str">
        <f t="shared" si="1"/>
        <v>なし</v>
      </c>
      <c r="N96" s="6" t="str">
        <f>IF(J96&lt;&gt;"",IF(J96=(_xlfn.XLOOKUP($J96,HP同意貼付!$H:$H,HP同意貼付!H:H)),1,0),"")</f>
        <v/>
      </c>
      <c r="O96" s="6" t="str">
        <f>IF(B96&lt;&gt;"",IF(B96=TEXT((_xlfn.XLOOKUP($J96,HP同意貼付!$H:$H,HP同意貼付!G:G)),"yyyy/mm/dd"),1,0),"")</f>
        <v/>
      </c>
      <c r="P96" s="6" t="str">
        <f>IF(C96&lt;&gt;"",IF(C96=(_xlfn.XLOOKUP($J96,HP同意貼付!$H:$H,HP同意貼付!B:B)),1,0),"")</f>
        <v/>
      </c>
      <c r="Q96" s="6" t="str">
        <f>IF(D96&lt;&gt;"",IF(D96=(_xlfn.XLOOKUP($J96,HP同意貼付!$H:$H,HP同意貼付!C:C)),1,0),"")</f>
        <v/>
      </c>
      <c r="R96" s="6" t="str">
        <f>IF(E96&lt;&gt;"",IF(E96=(_xlfn.XLOOKUP($J96,HP同意貼付!$H:$H,HP同意貼付!D:D)),1,0),"")</f>
        <v/>
      </c>
      <c r="S96" s="6" t="str">
        <f>IF(F96&lt;&gt;"",IF(F96=(_xlfn.XLOOKUP($J96,HP同意貼付!$H:$H,HP同意貼付!E:E)),1,0),"")</f>
        <v/>
      </c>
      <c r="T96" s="6" t="str">
        <f>IF(K96&lt;&gt;"",IF(K96=(_xlfn.XLOOKUP($J96,HP同意貼付!$H:$H,HP同意貼付!K:K)),1,0),"")</f>
        <v/>
      </c>
      <c r="U96" s="6" t="str">
        <f>IF(L96&lt;&gt;"",IF(L96=(_xlfn.XLOOKUP($J96,HP同意貼付!$H:$H,HP同意貼付!A:A)),1,0),"")</f>
        <v/>
      </c>
    </row>
    <row r="97" spans="1:21">
      <c r="A97" s="6" t="str">
        <f>IF(受験者名簿!C103="","",受験者名簿!A103)</f>
        <v/>
      </c>
      <c r="B97" s="7" t="str">
        <f>IF(受験者名簿!J103="","",TEXT(SUBSTITUTE(受験者名簿!J103,".","/"),"yyyy/mm/dd"))</f>
        <v/>
      </c>
      <c r="C97" s="6" t="str">
        <f>IF(受験者名簿!C103="","",TRIM(受験者名簿!C103))</f>
        <v/>
      </c>
      <c r="D97" s="6" t="str">
        <f>IF(受験者名簿!D103="","",TRIM(受験者名簿!D103))</f>
        <v/>
      </c>
      <c r="E97" s="6" t="str">
        <f>IF(受験者名簿!E103="","",DBCS(TRIM(PHONETIC(受験者名簿!E103))))</f>
        <v/>
      </c>
      <c r="F97" s="6" t="str">
        <f>IF(受験者名簿!F103="","",DBCS(TRIM(PHONETIC(受験者名簿!F103))))</f>
        <v/>
      </c>
      <c r="G97" s="7" t="str">
        <f>IF(受験者名簿!R103="","",受験者名簿!R103)</f>
        <v/>
      </c>
      <c r="H97" s="7" t="str">
        <f>IF(G97="","",IF(受験者名簿!K103="","後",受験者名簿!K103))</f>
        <v/>
      </c>
      <c r="I97" s="7" t="str">
        <f>IF(受験者名簿!S103="","",受験者名簿!S103)</f>
        <v/>
      </c>
      <c r="J97" s="6" t="str">
        <f>IF(受験者名簿!I103="","",TRIM(受験者名簿!I103))</f>
        <v/>
      </c>
      <c r="K97" s="7" t="str">
        <f>IF($C97="","",申込責任者!$N$23)</f>
        <v/>
      </c>
      <c r="L97" s="6" t="str">
        <f>IF(C97="","",申込責任者!$N$11)</f>
        <v/>
      </c>
      <c r="M97" s="6" t="str">
        <f t="shared" si="1"/>
        <v>なし</v>
      </c>
      <c r="N97" s="6" t="str">
        <f>IF(J97&lt;&gt;"",IF(J97=(_xlfn.XLOOKUP($J97,HP同意貼付!$H:$H,HP同意貼付!H:H)),1,0),"")</f>
        <v/>
      </c>
      <c r="O97" s="6" t="str">
        <f>IF(B97&lt;&gt;"",IF(B97=TEXT((_xlfn.XLOOKUP($J97,HP同意貼付!$H:$H,HP同意貼付!G:G)),"yyyy/mm/dd"),1,0),"")</f>
        <v/>
      </c>
      <c r="P97" s="6" t="str">
        <f>IF(C97&lt;&gt;"",IF(C97=(_xlfn.XLOOKUP($J97,HP同意貼付!$H:$H,HP同意貼付!B:B)),1,0),"")</f>
        <v/>
      </c>
      <c r="Q97" s="6" t="str">
        <f>IF(D97&lt;&gt;"",IF(D97=(_xlfn.XLOOKUP($J97,HP同意貼付!$H:$H,HP同意貼付!C:C)),1,0),"")</f>
        <v/>
      </c>
      <c r="R97" s="6" t="str">
        <f>IF(E97&lt;&gt;"",IF(E97=(_xlfn.XLOOKUP($J97,HP同意貼付!$H:$H,HP同意貼付!D:D)),1,0),"")</f>
        <v/>
      </c>
      <c r="S97" s="6" t="str">
        <f>IF(F97&lt;&gt;"",IF(F97=(_xlfn.XLOOKUP($J97,HP同意貼付!$H:$H,HP同意貼付!E:E)),1,0),"")</f>
        <v/>
      </c>
      <c r="T97" s="6" t="str">
        <f>IF(K97&lt;&gt;"",IF(K97=(_xlfn.XLOOKUP($J97,HP同意貼付!$H:$H,HP同意貼付!K:K)),1,0),"")</f>
        <v/>
      </c>
      <c r="U97" s="6" t="str">
        <f>IF(L97&lt;&gt;"",IF(L97=(_xlfn.XLOOKUP($J97,HP同意貼付!$H:$H,HP同意貼付!A:A)),1,0),"")</f>
        <v/>
      </c>
    </row>
    <row r="98" spans="1:21">
      <c r="A98" s="6" t="str">
        <f>IF(受験者名簿!C104="","",受験者名簿!A104)</f>
        <v/>
      </c>
      <c r="B98" s="7" t="str">
        <f>IF(受験者名簿!J104="","",TEXT(SUBSTITUTE(受験者名簿!J104,".","/"),"yyyy/mm/dd"))</f>
        <v/>
      </c>
      <c r="C98" s="6" t="str">
        <f>IF(受験者名簿!C104="","",TRIM(受験者名簿!C104))</f>
        <v/>
      </c>
      <c r="D98" s="6" t="str">
        <f>IF(受験者名簿!D104="","",TRIM(受験者名簿!D104))</f>
        <v/>
      </c>
      <c r="E98" s="6" t="str">
        <f>IF(受験者名簿!E104="","",DBCS(TRIM(PHONETIC(受験者名簿!E104))))</f>
        <v/>
      </c>
      <c r="F98" s="6" t="str">
        <f>IF(受験者名簿!F104="","",DBCS(TRIM(PHONETIC(受験者名簿!F104))))</f>
        <v/>
      </c>
      <c r="G98" s="7" t="str">
        <f>IF(受験者名簿!R104="","",受験者名簿!R104)</f>
        <v/>
      </c>
      <c r="H98" s="7" t="str">
        <f>IF(G98="","",IF(受験者名簿!K104="","後",受験者名簿!K104))</f>
        <v/>
      </c>
      <c r="I98" s="7" t="str">
        <f>IF(受験者名簿!S104="","",受験者名簿!S104)</f>
        <v/>
      </c>
      <c r="J98" s="6" t="str">
        <f>IF(受験者名簿!I104="","",TRIM(受験者名簿!I104))</f>
        <v/>
      </c>
      <c r="K98" s="7" t="str">
        <f>IF($C98="","",申込責任者!$N$23)</f>
        <v/>
      </c>
      <c r="L98" s="6" t="str">
        <f>IF(C98="","",申込責任者!$N$11)</f>
        <v/>
      </c>
      <c r="M98" s="6" t="str">
        <f t="shared" si="1"/>
        <v>なし</v>
      </c>
      <c r="N98" s="6" t="str">
        <f>IF(J98&lt;&gt;"",IF(J98=(_xlfn.XLOOKUP($J98,HP同意貼付!$H:$H,HP同意貼付!H:H)),1,0),"")</f>
        <v/>
      </c>
      <c r="O98" s="6" t="str">
        <f>IF(B98&lt;&gt;"",IF(B98=TEXT((_xlfn.XLOOKUP($J98,HP同意貼付!$H:$H,HP同意貼付!G:G)),"yyyy/mm/dd"),1,0),"")</f>
        <v/>
      </c>
      <c r="P98" s="6" t="str">
        <f>IF(C98&lt;&gt;"",IF(C98=(_xlfn.XLOOKUP($J98,HP同意貼付!$H:$H,HP同意貼付!B:B)),1,0),"")</f>
        <v/>
      </c>
      <c r="Q98" s="6" t="str">
        <f>IF(D98&lt;&gt;"",IF(D98=(_xlfn.XLOOKUP($J98,HP同意貼付!$H:$H,HP同意貼付!C:C)),1,0),"")</f>
        <v/>
      </c>
      <c r="R98" s="6" t="str">
        <f>IF(E98&lt;&gt;"",IF(E98=(_xlfn.XLOOKUP($J98,HP同意貼付!$H:$H,HP同意貼付!D:D)),1,0),"")</f>
        <v/>
      </c>
      <c r="S98" s="6" t="str">
        <f>IF(F98&lt;&gt;"",IF(F98=(_xlfn.XLOOKUP($J98,HP同意貼付!$H:$H,HP同意貼付!E:E)),1,0),"")</f>
        <v/>
      </c>
      <c r="T98" s="6" t="str">
        <f>IF(K98&lt;&gt;"",IF(K98=(_xlfn.XLOOKUP($J98,HP同意貼付!$H:$H,HP同意貼付!K:K)),1,0),"")</f>
        <v/>
      </c>
      <c r="U98" s="6" t="str">
        <f>IF(L98&lt;&gt;"",IF(L98=(_xlfn.XLOOKUP($J98,HP同意貼付!$H:$H,HP同意貼付!A:A)),1,0),"")</f>
        <v/>
      </c>
    </row>
    <row r="99" spans="1:21">
      <c r="A99" s="6" t="str">
        <f>IF(受験者名簿!C105="","",受験者名簿!A105)</f>
        <v/>
      </c>
      <c r="B99" s="7" t="str">
        <f>IF(受験者名簿!J105="","",TEXT(SUBSTITUTE(受験者名簿!J105,".","/"),"yyyy/mm/dd"))</f>
        <v/>
      </c>
      <c r="C99" s="6" t="str">
        <f>IF(受験者名簿!C105="","",TRIM(受験者名簿!C105))</f>
        <v/>
      </c>
      <c r="D99" s="6" t="str">
        <f>IF(受験者名簿!D105="","",TRIM(受験者名簿!D105))</f>
        <v/>
      </c>
      <c r="E99" s="6" t="str">
        <f>IF(受験者名簿!E105="","",DBCS(TRIM(PHONETIC(受験者名簿!E105))))</f>
        <v/>
      </c>
      <c r="F99" s="6" t="str">
        <f>IF(受験者名簿!F105="","",DBCS(TRIM(PHONETIC(受験者名簿!F105))))</f>
        <v/>
      </c>
      <c r="G99" s="7" t="str">
        <f>IF(受験者名簿!R105="","",受験者名簿!R105)</f>
        <v/>
      </c>
      <c r="H99" s="7" t="str">
        <f>IF(G99="","",IF(受験者名簿!K105="","後",受験者名簿!K105))</f>
        <v/>
      </c>
      <c r="I99" s="7" t="str">
        <f>IF(受験者名簿!S105="","",受験者名簿!S105)</f>
        <v/>
      </c>
      <c r="J99" s="6" t="str">
        <f>IF(受験者名簿!I105="","",TRIM(受験者名簿!I105))</f>
        <v/>
      </c>
      <c r="K99" s="7" t="str">
        <f>IF($C99="","",申込責任者!$N$23)</f>
        <v/>
      </c>
      <c r="L99" s="6" t="str">
        <f>IF(C99="","",申込責任者!$N$11)</f>
        <v/>
      </c>
      <c r="M99" s="6" t="str">
        <f t="shared" si="1"/>
        <v>なし</v>
      </c>
      <c r="N99" s="6" t="str">
        <f>IF(J99&lt;&gt;"",IF(J99=(_xlfn.XLOOKUP($J99,HP同意貼付!$H:$H,HP同意貼付!H:H)),1,0),"")</f>
        <v/>
      </c>
      <c r="O99" s="6" t="str">
        <f>IF(B99&lt;&gt;"",IF(B99=TEXT((_xlfn.XLOOKUP($J99,HP同意貼付!$H:$H,HP同意貼付!G:G)),"yyyy/mm/dd"),1,0),"")</f>
        <v/>
      </c>
      <c r="P99" s="6" t="str">
        <f>IF(C99&lt;&gt;"",IF(C99=(_xlfn.XLOOKUP($J99,HP同意貼付!$H:$H,HP同意貼付!B:B)),1,0),"")</f>
        <v/>
      </c>
      <c r="Q99" s="6" t="str">
        <f>IF(D99&lt;&gt;"",IF(D99=(_xlfn.XLOOKUP($J99,HP同意貼付!$H:$H,HP同意貼付!C:C)),1,0),"")</f>
        <v/>
      </c>
      <c r="R99" s="6" t="str">
        <f>IF(E99&lt;&gt;"",IF(E99=(_xlfn.XLOOKUP($J99,HP同意貼付!$H:$H,HP同意貼付!D:D)),1,0),"")</f>
        <v/>
      </c>
      <c r="S99" s="6" t="str">
        <f>IF(F99&lt;&gt;"",IF(F99=(_xlfn.XLOOKUP($J99,HP同意貼付!$H:$H,HP同意貼付!E:E)),1,0),"")</f>
        <v/>
      </c>
      <c r="T99" s="6" t="str">
        <f>IF(K99&lt;&gt;"",IF(K99=(_xlfn.XLOOKUP($J99,HP同意貼付!$H:$H,HP同意貼付!K:K)),1,0),"")</f>
        <v/>
      </c>
      <c r="U99" s="6" t="str">
        <f>IF(L99&lt;&gt;"",IF(L99=(_xlfn.XLOOKUP($J99,HP同意貼付!$H:$H,HP同意貼付!A:A)),1,0),"")</f>
        <v/>
      </c>
    </row>
    <row r="100" spans="1:21">
      <c r="A100" s="6" t="str">
        <f>IF(受験者名簿!C106="","",受験者名簿!A106)</f>
        <v/>
      </c>
      <c r="B100" s="7" t="str">
        <f>IF(受験者名簿!J106="","",TEXT(SUBSTITUTE(受験者名簿!J106,".","/"),"yyyy/mm/dd"))</f>
        <v/>
      </c>
      <c r="C100" s="6" t="str">
        <f>IF(受験者名簿!C106="","",TRIM(受験者名簿!C106))</f>
        <v/>
      </c>
      <c r="D100" s="6" t="str">
        <f>IF(受験者名簿!D106="","",TRIM(受験者名簿!D106))</f>
        <v/>
      </c>
      <c r="E100" s="6" t="str">
        <f>IF(受験者名簿!E106="","",DBCS(TRIM(PHONETIC(受験者名簿!E106))))</f>
        <v/>
      </c>
      <c r="F100" s="6" t="str">
        <f>IF(受験者名簿!F106="","",DBCS(TRIM(PHONETIC(受験者名簿!F106))))</f>
        <v/>
      </c>
      <c r="G100" s="7" t="str">
        <f>IF(受験者名簿!R106="","",受験者名簿!R106)</f>
        <v/>
      </c>
      <c r="H100" s="7" t="str">
        <f>IF(G100="","",IF(受験者名簿!K106="","後",受験者名簿!K106))</f>
        <v/>
      </c>
      <c r="I100" s="7" t="str">
        <f>IF(受験者名簿!S106="","",受験者名簿!S106)</f>
        <v/>
      </c>
      <c r="J100" s="6" t="str">
        <f>IF(受験者名簿!I106="","",TRIM(受験者名簿!I106))</f>
        <v/>
      </c>
      <c r="K100" s="7" t="str">
        <f>IF($C100="","",申込責任者!$N$23)</f>
        <v/>
      </c>
      <c r="L100" s="6" t="str">
        <f>IF(C100="","",申込責任者!$N$11)</f>
        <v/>
      </c>
      <c r="M100" s="6" t="str">
        <f t="shared" si="1"/>
        <v>なし</v>
      </c>
      <c r="N100" s="6" t="str">
        <f>IF(J100&lt;&gt;"",IF(J100=(_xlfn.XLOOKUP($J100,HP同意貼付!$H:$H,HP同意貼付!H:H)),1,0),"")</f>
        <v/>
      </c>
      <c r="O100" s="6" t="str">
        <f>IF(B100&lt;&gt;"",IF(B100=TEXT((_xlfn.XLOOKUP($J100,HP同意貼付!$H:$H,HP同意貼付!G:G)),"yyyy/mm/dd"),1,0),"")</f>
        <v/>
      </c>
      <c r="P100" s="6" t="str">
        <f>IF(C100&lt;&gt;"",IF(C100=(_xlfn.XLOOKUP($J100,HP同意貼付!$H:$H,HP同意貼付!B:B)),1,0),"")</f>
        <v/>
      </c>
      <c r="Q100" s="6" t="str">
        <f>IF(D100&lt;&gt;"",IF(D100=(_xlfn.XLOOKUP($J100,HP同意貼付!$H:$H,HP同意貼付!C:C)),1,0),"")</f>
        <v/>
      </c>
      <c r="R100" s="6" t="str">
        <f>IF(E100&lt;&gt;"",IF(E100=(_xlfn.XLOOKUP($J100,HP同意貼付!$H:$H,HP同意貼付!D:D)),1,0),"")</f>
        <v/>
      </c>
      <c r="S100" s="6" t="str">
        <f>IF(F100&lt;&gt;"",IF(F100=(_xlfn.XLOOKUP($J100,HP同意貼付!$H:$H,HP同意貼付!E:E)),1,0),"")</f>
        <v/>
      </c>
      <c r="T100" s="6" t="str">
        <f>IF(K100&lt;&gt;"",IF(K100=(_xlfn.XLOOKUP($J100,HP同意貼付!$H:$H,HP同意貼付!K:K)),1,0),"")</f>
        <v/>
      </c>
      <c r="U100" s="6" t="str">
        <f>IF(L100&lt;&gt;"",IF(L100=(_xlfn.XLOOKUP($J100,HP同意貼付!$H:$H,HP同意貼付!A:A)),1,0),"")</f>
        <v/>
      </c>
    </row>
    <row r="101" spans="1:21">
      <c r="A101" s="6" t="str">
        <f>IF(受験者名簿!C107="","",受験者名簿!A107)</f>
        <v/>
      </c>
      <c r="B101" s="7" t="str">
        <f>IF(受験者名簿!J107="","",TEXT(SUBSTITUTE(受験者名簿!J107,".","/"),"yyyy/mm/dd"))</f>
        <v/>
      </c>
      <c r="C101" s="6" t="str">
        <f>IF(受験者名簿!C107="","",TRIM(受験者名簿!C107))</f>
        <v/>
      </c>
      <c r="D101" s="6" t="str">
        <f>IF(受験者名簿!D107="","",TRIM(受験者名簿!D107))</f>
        <v/>
      </c>
      <c r="E101" s="6" t="str">
        <f>IF(受験者名簿!E107="","",DBCS(TRIM(PHONETIC(受験者名簿!E107))))</f>
        <v/>
      </c>
      <c r="F101" s="6" t="str">
        <f>IF(受験者名簿!F107="","",DBCS(TRIM(PHONETIC(受験者名簿!F107))))</f>
        <v/>
      </c>
      <c r="G101" s="7" t="str">
        <f>IF(受験者名簿!R107="","",受験者名簿!R107)</f>
        <v/>
      </c>
      <c r="H101" s="7" t="str">
        <f>IF(G101="","",IF(受験者名簿!K107="","後",受験者名簿!K107))</f>
        <v/>
      </c>
      <c r="I101" s="7" t="str">
        <f>IF(受験者名簿!S107="","",受験者名簿!S107)</f>
        <v/>
      </c>
      <c r="J101" s="6" t="str">
        <f>IF(受験者名簿!I107="","",TRIM(受験者名簿!I107))</f>
        <v/>
      </c>
      <c r="K101" s="7" t="str">
        <f>IF($C101="","",申込責任者!$N$23)</f>
        <v/>
      </c>
      <c r="L101" s="6" t="str">
        <f>IF(C101="","",申込責任者!$N$11)</f>
        <v/>
      </c>
      <c r="M101" s="6" t="str">
        <f t="shared" si="1"/>
        <v>なし</v>
      </c>
      <c r="N101" s="6" t="str">
        <f>IF(J101&lt;&gt;"",IF(J101=(_xlfn.XLOOKUP($J101,HP同意貼付!$H:$H,HP同意貼付!H:H)),1,0),"")</f>
        <v/>
      </c>
      <c r="O101" s="6" t="str">
        <f>IF(B101&lt;&gt;"",IF(B101=TEXT((_xlfn.XLOOKUP($J101,HP同意貼付!$H:$H,HP同意貼付!G:G)),"yyyy/mm/dd"),1,0),"")</f>
        <v/>
      </c>
      <c r="P101" s="6" t="str">
        <f>IF(C101&lt;&gt;"",IF(C101=(_xlfn.XLOOKUP($J101,HP同意貼付!$H:$H,HP同意貼付!B:B)),1,0),"")</f>
        <v/>
      </c>
      <c r="Q101" s="6" t="str">
        <f>IF(D101&lt;&gt;"",IF(D101=(_xlfn.XLOOKUP($J101,HP同意貼付!$H:$H,HP同意貼付!C:C)),1,0),"")</f>
        <v/>
      </c>
      <c r="R101" s="6" t="str">
        <f>IF(E101&lt;&gt;"",IF(E101=(_xlfn.XLOOKUP($J101,HP同意貼付!$H:$H,HP同意貼付!D:D)),1,0),"")</f>
        <v/>
      </c>
      <c r="S101" s="6" t="str">
        <f>IF(F101&lt;&gt;"",IF(F101=(_xlfn.XLOOKUP($J101,HP同意貼付!$H:$H,HP同意貼付!E:E)),1,0),"")</f>
        <v/>
      </c>
      <c r="T101" s="6" t="str">
        <f>IF(K101&lt;&gt;"",IF(K101=(_xlfn.XLOOKUP($J101,HP同意貼付!$H:$H,HP同意貼付!K:K)),1,0),"")</f>
        <v/>
      </c>
      <c r="U101" s="6" t="str">
        <f>IF(L101&lt;&gt;"",IF(L101=(_xlfn.XLOOKUP($J101,HP同意貼付!$H:$H,HP同意貼付!A:A)),1,0),"")</f>
        <v/>
      </c>
    </row>
    <row r="102" spans="1:21">
      <c r="B102" s="1"/>
      <c r="G102" s="1"/>
      <c r="H102" s="1"/>
      <c r="I102" s="1"/>
    </row>
    <row r="103" spans="1:21">
      <c r="B103" s="1"/>
      <c r="G103" s="1"/>
      <c r="H103" s="1"/>
      <c r="I103" s="1"/>
    </row>
    <row r="104" spans="1:21">
      <c r="B104" s="1"/>
      <c r="G104" s="1"/>
      <c r="H104" s="1"/>
      <c r="I104" s="1"/>
    </row>
    <row r="105" spans="1:21">
      <c r="B105" s="1"/>
      <c r="G105" s="1"/>
      <c r="H105" s="1"/>
      <c r="I105" s="1"/>
    </row>
  </sheetData>
  <phoneticPr fontId="3"/>
  <conditionalFormatting sqref="M1">
    <cfRule type="containsText" dxfId="2" priority="3" operator="containsText" text="0">
      <formula>NOT(ISERROR(SEARCH("0",M1)))</formula>
    </cfRule>
  </conditionalFormatting>
  <conditionalFormatting sqref="M1:M1048576">
    <cfRule type="cellIs" dxfId="1" priority="2" operator="equal">
      <formula>"あり"</formula>
    </cfRule>
  </conditionalFormatting>
  <conditionalFormatting sqref="N1:U1048576">
    <cfRule type="cellIs" dxfId="0" priority="1" operator="equal">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2DA5C-B129-4B28-9693-05294387D024}">
  <sheetPr codeName="Sheet7"/>
  <dimension ref="A1:N16"/>
  <sheetViews>
    <sheetView workbookViewId="0">
      <selection activeCell="O101" sqref="O101"/>
    </sheetView>
  </sheetViews>
  <sheetFormatPr defaultRowHeight="13.5"/>
  <cols>
    <col min="1" max="1" width="13" bestFit="1" customWidth="1"/>
    <col min="2" max="3" width="21.5" bestFit="1" customWidth="1"/>
    <col min="4" max="4" width="21.625" bestFit="1" customWidth="1"/>
    <col min="5" max="5" width="21.375" bestFit="1" customWidth="1"/>
    <col min="6" max="6" width="18.625" bestFit="1" customWidth="1"/>
    <col min="7" max="7" width="16.5" bestFit="1" customWidth="1"/>
    <col min="8" max="8" width="23.875" bestFit="1" customWidth="1"/>
    <col min="9" max="9" width="30.75" bestFit="1" customWidth="1"/>
    <col min="11" max="11" width="18.625" bestFit="1" customWidth="1"/>
    <col min="12" max="12" width="22.75" bestFit="1" customWidth="1"/>
    <col min="13" max="13" width="13" bestFit="1" customWidth="1"/>
    <col min="14" max="14" width="15.25" bestFit="1" customWidth="1"/>
  </cols>
  <sheetData>
    <row r="1" spans="1:14" s="527" customFormat="1">
      <c r="A1" s="527" t="s">
        <v>457</v>
      </c>
      <c r="B1" s="527" t="s">
        <v>458</v>
      </c>
      <c r="C1" s="527" t="s">
        <v>459</v>
      </c>
      <c r="D1" s="527" t="s">
        <v>460</v>
      </c>
      <c r="E1" s="527" t="s">
        <v>461</v>
      </c>
      <c r="F1" s="527" t="s">
        <v>462</v>
      </c>
      <c r="G1" s="527" t="s">
        <v>463</v>
      </c>
      <c r="H1" s="527" t="s">
        <v>464</v>
      </c>
      <c r="I1" s="527" t="s">
        <v>465</v>
      </c>
      <c r="J1" s="527" t="s">
        <v>466</v>
      </c>
      <c r="K1" s="527" t="s">
        <v>467</v>
      </c>
      <c r="L1" s="527" t="s">
        <v>468</v>
      </c>
      <c r="M1" s="527" t="s">
        <v>469</v>
      </c>
      <c r="N1" s="527" t="s">
        <v>470</v>
      </c>
    </row>
    <row r="2" spans="1:14">
      <c r="G2" s="2"/>
      <c r="K2" s="1"/>
    </row>
    <row r="3" spans="1:14">
      <c r="K3" s="1"/>
    </row>
    <row r="4" spans="1:14">
      <c r="K4" s="1"/>
    </row>
    <row r="6" spans="1:14">
      <c r="K6" s="1"/>
    </row>
    <row r="7" spans="1:14">
      <c r="K7" s="1"/>
    </row>
    <row r="14" spans="1:14">
      <c r="G14" s="2"/>
      <c r="K14" s="1"/>
    </row>
    <row r="15" spans="1:14">
      <c r="K15" s="1"/>
    </row>
    <row r="16" spans="1:14">
      <c r="G16" s="2"/>
      <c r="K16" s="1"/>
    </row>
  </sheetData>
  <phoneticPr fontId="3"/>
  <dataValidations count="1">
    <dataValidation allowBlank="1" showInputMessage="1" showErrorMessage="1" prompt="日付を西暦で入力してください_x000a_例：○○○○年○月○日" sqref="G7 G15" xr:uid="{0CB34DD6-C3E2-48E0-9DAA-F3453F9EB27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35</vt:i4>
      </vt:variant>
    </vt:vector>
  </HeadingPairs>
  <TitlesOfParts>
    <vt:vector size="42" baseType="lpstr">
      <vt:lpstr>申込責任者</vt:lpstr>
      <vt:lpstr>受験者名簿</vt:lpstr>
      <vt:lpstr>同意書</vt:lpstr>
      <vt:lpstr>DB取込</vt:lpstr>
      <vt:lpstr>まとめ送付リスト作成用</vt:lpstr>
      <vt:lpstr>同意確認</vt:lpstr>
      <vt:lpstr>HP同意貼付</vt:lpstr>
      <vt:lpstr>受験者名簿!Print_Area</vt:lpstr>
      <vt:lpstr>申込責任者!Print_Area</vt:lpstr>
      <vt:lpstr>会場</vt:lpstr>
      <vt:lpstr>会場0</vt:lpstr>
      <vt:lpstr>会場1</vt:lpstr>
      <vt:lpstr>会場2</vt:lpstr>
      <vt:lpstr>会場3</vt:lpstr>
      <vt:lpstr>会場4</vt:lpstr>
      <vt:lpstr>会場5</vt:lpstr>
      <vt:lpstr>会場6</vt:lpstr>
      <vt:lpstr>会場7</vt:lpstr>
      <vt:lpstr>会場8</vt:lpstr>
      <vt:lpstr>区分0</vt:lpstr>
      <vt:lpstr>受験者名簿!区分1</vt:lpstr>
      <vt:lpstr>受験者名簿!区分2</vt:lpstr>
      <vt:lpstr>受験者名簿!区分3</vt:lpstr>
      <vt:lpstr>受験者名簿!区分4</vt:lpstr>
      <vt:lpstr>区分5</vt:lpstr>
      <vt:lpstr>資格区分0</vt:lpstr>
      <vt:lpstr>資格区分01</vt:lpstr>
      <vt:lpstr>資格区分02</vt:lpstr>
      <vt:lpstr>資格区分03</vt:lpstr>
      <vt:lpstr>資格区分04</vt:lpstr>
      <vt:lpstr>資格区分05</vt:lpstr>
      <vt:lpstr>資格区分06</vt:lpstr>
      <vt:lpstr>資格区分07</vt:lpstr>
      <vt:lpstr>資格区分08</vt:lpstr>
      <vt:lpstr>資格区分09</vt:lpstr>
      <vt:lpstr>資格区分10</vt:lpstr>
      <vt:lpstr>資格区分11</vt:lpstr>
      <vt:lpstr>資格区分12</vt:lpstr>
      <vt:lpstr>資格区分13</vt:lpstr>
      <vt:lpstr>資格区分14</vt:lpstr>
      <vt:lpstr>資格区分15</vt:lpstr>
      <vt:lpstr>資格区分16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Hideki Kojima</dc:creator>
  <cp:lastModifiedBy>FUJISHITA Shiori</cp:lastModifiedBy>
  <cp:lastPrinted>2020-03-10T02:10:05Z</cp:lastPrinted>
  <dcterms:created xsi:type="dcterms:W3CDTF">2010-01-09T03:54:05Z</dcterms:created>
  <dcterms:modified xsi:type="dcterms:W3CDTF">2026-04-09T07:22:10Z</dcterms:modified>
</cp:coreProperties>
</file>